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Volumes/TOSHIBA EXT/Calidad/Dirección Seccional/4. CONTEXTO DE LA ORGANIZACIÓN/4. Comprensión de la organización/2021/"/>
    </mc:Choice>
  </mc:AlternateContent>
  <xr:revisionPtr revIDLastSave="0" documentId="13_ncr:1_{F5991F52-BC7C-FD4A-BB09-D01B97449279}" xr6:coauthVersionLast="46" xr6:coauthVersionMax="46" xr10:uidLastSave="{00000000-0000-0000-0000-000000000000}"/>
  <bookViews>
    <workbookView xWindow="0" yWindow="500" windowWidth="25600" windowHeight="14000" activeTab="3" xr2:uid="{00000000-000D-0000-FFFF-FFFF00000000}"/>
  </bookViews>
  <sheets>
    <sheet name="Análisis de Contexto Interno " sheetId="14" state="hidden" r:id="rId1"/>
    <sheet name="Contexto Seccional" sheetId="33" r:id="rId2"/>
    <sheet name="Estrategias" sheetId="15" r:id="rId3"/>
    <sheet name="Plan de Acción 2021" sheetId="4" r:id="rId4"/>
    <sheet name="Hoja1" sheetId="34" state="hidden" r:id="rId5"/>
    <sheet name="SEGUIMIENTO 1 TRIM" sheetId="2" r:id="rId6"/>
    <sheet name="SEGUIMIENTO 2 TRIM" sheetId="35" r:id="rId7"/>
    <sheet name="SEGUIMIENTO 3 TRIM" sheetId="36" r:id="rId8"/>
    <sheet name="SEGUIMIENTO 4 TRIM" sheetId="32" r:id="rId9"/>
  </sheets>
  <externalReferences>
    <externalReference r:id="rId10"/>
  </externalReferences>
  <definedNames>
    <definedName name="_xlnm._FilterDatabase" localSheetId="3" hidden="1">'Plan de Acción 2021'!$A$1:$V$90</definedName>
    <definedName name="_xlnm.Print_Area" localSheetId="5">'SEGUIMIENTO 1 TRIM'!$A$1:$N$90</definedName>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35" l="1"/>
  <c r="L31" i="35" l="1"/>
  <c r="L12" i="35" l="1"/>
  <c r="L9" i="35"/>
  <c r="L52" i="35"/>
  <c r="L50" i="35"/>
  <c r="L46" i="35"/>
  <c r="L45" i="35"/>
  <c r="L35" i="35"/>
  <c r="L34" i="35"/>
  <c r="L33" i="35"/>
  <c r="L68" i="2" l="1"/>
  <c r="L65" i="35"/>
  <c r="L65" i="2"/>
  <c r="L15" i="2"/>
  <c r="L14" i="2"/>
  <c r="L13" i="2"/>
  <c r="L45" i="2"/>
  <c r="L43" i="2"/>
  <c r="L39" i="2"/>
  <c r="L38" i="2"/>
  <c r="L36" i="2"/>
  <c r="L35" i="2"/>
  <c r="L34" i="2"/>
  <c r="L33" i="2"/>
  <c r="L46" i="2" l="1"/>
  <c r="L52" i="2"/>
  <c r="L50" i="2"/>
  <c r="L9" i="2" l="1"/>
  <c r="L64" i="35" l="1"/>
  <c r="L61" i="35"/>
  <c r="L61" i="2"/>
  <c r="L54" i="35"/>
  <c r="L54" i="2"/>
  <c r="L12" i="2" l="1"/>
  <c r="L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Usuario de Windows</author>
  </authors>
  <commentList>
    <comment ref="H6" authorId="0" shapeId="0" xr:uid="{00000000-0006-0000-0300-000001000000}">
      <text>
        <r>
          <rPr>
            <sz val="10"/>
            <color rgb="FF000000"/>
            <rFont val="Tahoma"/>
            <family val="2"/>
          </rPr>
          <t>Corresponde a las estrategias de la pestaña "Estrategias"</t>
        </r>
      </text>
    </comment>
    <comment ref="L6" authorId="1" shapeId="0" xr:uid="{00000000-0006-0000-0300-000002000000}">
      <text>
        <r>
          <rPr>
            <b/>
            <sz val="9"/>
            <color rgb="FF000000"/>
            <rFont val="Tahoma"/>
            <family val="2"/>
          </rPr>
          <t>Usuario de Windows:</t>
        </r>
        <r>
          <rPr>
            <sz val="9"/>
            <color rgb="FF000000"/>
            <rFont val="Tahoma"/>
            <family val="2"/>
          </rPr>
          <t xml:space="preserve">
</t>
        </r>
        <r>
          <rPr>
            <sz val="9"/>
            <color rgb="FF000000"/>
            <rFont val="Arial"/>
            <family val="2"/>
          </rPr>
          <t>Según mapa de procesos del SIGCMA</t>
        </r>
        <r>
          <rPr>
            <sz val="9"/>
            <color rgb="FF000000"/>
            <rFont val="Tahoma"/>
            <family val="2"/>
          </rPr>
          <t xml:space="preserve">
</t>
        </r>
      </text>
    </comment>
    <comment ref="P6" authorId="1" shapeId="0" xr:uid="{00000000-0006-0000-0300-000003000000}">
      <text>
        <r>
          <rPr>
            <b/>
            <sz val="9"/>
            <color rgb="FF000000"/>
            <rFont val="Tahoma"/>
            <family val="2"/>
          </rPr>
          <t>Usuario de Windows:</t>
        </r>
        <r>
          <rPr>
            <sz val="9"/>
            <color rgb="FF000000"/>
            <rFont val="Tahoma"/>
            <family val="2"/>
          </rPr>
          <t xml:space="preserve">
</t>
        </r>
        <r>
          <rPr>
            <sz val="9"/>
            <color rgb="FF000000"/>
            <rFont val="Tahoma"/>
            <family val="2"/>
          </rPr>
          <t xml:space="preserve">Construye su propio indicador
</t>
        </r>
      </text>
    </comment>
    <comment ref="B75" authorId="0" shapeId="0" xr:uid="{00000000-0006-0000-0300-000004000000}">
      <text>
        <r>
          <rPr>
            <sz val="10"/>
            <color rgb="FF000000"/>
            <rFont val="Tahoma"/>
            <family val="2"/>
          </rPr>
          <t>En este pilar incluir lo de asistencia legal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75" authorId="0" shapeId="0" xr:uid="{DF34047A-7239-5743-858C-298E38C91737}">
      <text>
        <r>
          <rPr>
            <sz val="10"/>
            <color rgb="FF000000"/>
            <rFont val="Tahoma"/>
            <family val="2"/>
          </rPr>
          <t>En este pilar incluir lo de asistencia legal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75" authorId="0" shapeId="0" xr:uid="{15FD8065-3F9E-A944-893C-F5DAE2A022C9}">
      <text>
        <r>
          <rPr>
            <sz val="10"/>
            <color rgb="FF000000"/>
            <rFont val="Tahoma"/>
            <family val="2"/>
          </rPr>
          <t>En este pilar incluir lo de asistencia legal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75" authorId="0" shapeId="0" xr:uid="{FA22C4A1-02D9-AD48-8EF6-8C483A6307AB}">
      <text>
        <r>
          <rPr>
            <sz val="10"/>
            <color rgb="FF000000"/>
            <rFont val="Tahoma"/>
            <family val="2"/>
          </rPr>
          <t>En este pilar incluir lo de asistencia legal</t>
        </r>
      </text>
    </comment>
  </commentList>
</comments>
</file>

<file path=xl/sharedStrings.xml><?xml version="1.0" encoding="utf-8"?>
<sst xmlns="http://schemas.openxmlformats.org/spreadsheetml/2006/main" count="2729" uniqueCount="973">
  <si>
    <t>Consejo Superior de la Judicatura</t>
  </si>
  <si>
    <t xml:space="preserve">ACTIVIDADES </t>
  </si>
  <si>
    <t>UNIDAD DE MEDIDA</t>
  </si>
  <si>
    <t>FECHA DE CONTROL</t>
  </si>
  <si>
    <t>OBSERVACIONES</t>
  </si>
  <si>
    <t xml:space="preserve">INICIO </t>
  </si>
  <si>
    <t>FIN</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</si>
  <si>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</si>
  <si>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</si>
  <si>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</si>
  <si>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</si>
  <si>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</si>
  <si>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</si>
  <si>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</si>
  <si>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</si>
  <si>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</si>
  <si>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</si>
  <si>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</si>
  <si>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</si>
  <si>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</si>
  <si>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</si>
  <si>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</si>
  <si>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</si>
  <si>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</si>
  <si>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</si>
  <si>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 xml:space="preserve">FACTORES </t>
  </si>
  <si>
    <t>No.</t>
  </si>
  <si>
    <t xml:space="preserve">No. </t>
  </si>
  <si>
    <t>Económicos y Financieros</t>
  </si>
  <si>
    <t>Sociales  y culturales</t>
  </si>
  <si>
    <t xml:space="preserve">Tecnológicos </t>
  </si>
  <si>
    <t>Ambientales</t>
  </si>
  <si>
    <t>Legales y reglamentarios</t>
  </si>
  <si>
    <t>Otros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</si>
  <si>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</si>
  <si>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</si>
  <si>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</si>
  <si>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</si>
  <si>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</si>
  <si>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</si>
  <si>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</si>
  <si>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</si>
  <si>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</si>
  <si>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</si>
  <si>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</si>
  <si>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Plan de Acción 2021</t>
  </si>
  <si>
    <t xml:space="preserve">Unidades Misionales del Consejo Superior de la Judicatura / Dirección Ejecutiva Seccional de Administración Judicial / Unidades misionales de la DConsejo Seccional de la Judicatura / </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</si>
  <si>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</si>
  <si>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</si>
  <si>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</si>
  <si>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</si>
  <si>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</si>
  <si>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</si>
  <si>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</si>
  <si>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</si>
  <si>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</si>
  <si>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</si>
  <si>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</si>
  <si>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</si>
  <si>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</si>
  <si>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</si>
  <si>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</si>
  <si>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</si>
  <si>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</si>
  <si>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</si>
  <si>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</si>
  <si>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</si>
  <si>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</si>
  <si>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</si>
  <si>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</si>
  <si>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</si>
  <si>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</si>
  <si>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</si>
  <si>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</si>
  <si>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</si>
  <si>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</si>
  <si>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</si>
  <si>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</si>
  <si>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</si>
  <si>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</si>
  <si>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</si>
  <si>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</si>
  <si>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</si>
  <si>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</si>
  <si>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</si>
  <si>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</si>
  <si>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</si>
  <si>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</si>
  <si>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</si>
  <si>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</si>
  <si>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</si>
  <si>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</si>
  <si>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</si>
  <si>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</si>
  <si>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</si>
  <si>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</si>
  <si>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</si>
  <si>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</si>
  <si>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</si>
  <si>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</si>
  <si>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</si>
  <si>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</si>
  <si>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</si>
  <si>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</si>
  <si>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</si>
  <si>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</si>
  <si>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</si>
  <si>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</si>
  <si>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</si>
  <si>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</si>
  <si>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</si>
  <si>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</si>
  <si>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</si>
  <si>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</si>
  <si>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</si>
  <si>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</si>
  <si>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</si>
  <si>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</si>
  <si>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</si>
  <si>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</si>
  <si>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</si>
  <si>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</si>
  <si>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</si>
  <si>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</si>
  <si>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</si>
  <si>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</si>
  <si>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</si>
  <si>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</si>
  <si>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</si>
  <si>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</si>
  <si>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</si>
  <si>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</si>
  <si>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</si>
  <si>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</si>
  <si>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</si>
  <si>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</si>
  <si>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</si>
  <si>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</si>
  <si>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 xml:space="preserve">AMENAZAS (Factores) </t>
  </si>
  <si>
    <t xml:space="preserve">OPORTUNIDADES (Factores) </t>
  </si>
  <si>
    <t xml:space="preserve">DEBILIDADES (Factores) </t>
  </si>
  <si>
    <t xml:space="preserve">FORTALEZAS (Factores) </t>
  </si>
  <si>
    <t>Recursos financieros (presupuesto de funcionamiento, recursos de inversión</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</si>
  <si>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</si>
  <si>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</si>
  <si>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</si>
  <si>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</si>
  <si>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</si>
  <si>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</si>
  <si>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</si>
  <si>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</si>
  <si>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</si>
  <si>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</si>
  <si>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</si>
  <si>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</si>
  <si>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</si>
  <si>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INDICADOR (formula matematica)</t>
  </si>
  <si>
    <t>1. Mejorar la efectividad de la Rama Judicial y disminuir la congestión.</t>
  </si>
  <si>
    <t>PROCESO:</t>
  </si>
  <si>
    <t>OBJETIVO:</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</si>
  <si>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</si>
  <si>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</si>
  <si>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</si>
  <si>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</si>
  <si>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</si>
  <si>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</si>
  <si>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</si>
  <si>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</si>
  <si>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</si>
  <si>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</si>
  <si>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</si>
  <si>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</si>
  <si>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TRIMESTRE 4</t>
  </si>
  <si>
    <t>X</t>
  </si>
  <si>
    <t>Plan de Acción</t>
  </si>
  <si>
    <t>Todos los procesos</t>
  </si>
  <si>
    <t>Porcentaje</t>
  </si>
  <si>
    <t>Personal (competencia del personal, disponibilidad, suficiencia, seguridad y salud ocupacional.)</t>
  </si>
  <si>
    <t>Proceso (capacidad, diseño, ejecución, proveedores, entradas, salidas, gestión del conocimiento)</t>
  </si>
  <si>
    <t>Estratégicos (direccionamiento estratégico, planeación institucional, liderazgo, trabajo en equipo)</t>
  </si>
  <si>
    <t xml:space="preserve">Reconocimiento a nivel Nacional como una Seccional comprometida e innovadora, que hace parte de los pilotos de implementación de modelos de gestión
</t>
  </si>
  <si>
    <t>Diferencia entre los recursos solicitados al Nivel Central y los asignados para cubrir las necesidades del distrito judicial y administrativo de caldas</t>
  </si>
  <si>
    <t>Congestión Judicial a causa de un incremento en la demanda de justicia</t>
  </si>
  <si>
    <t>Crear alianzas estratégicas que permitan el desarrollo e implementación de nuevas tecnologías de la información que coadyuven a la prestación del servicios de justicia</t>
  </si>
  <si>
    <t>Desarrollar proyectos para fomentar el cuidado y preservación del medio ambiente</t>
  </si>
  <si>
    <t>La mayoria de las sedes cuenta con condiciones físico espaciales óptimas de funcionamiento para alcanzar el normal desarrollo de la actividad judicial 
Se realizan intervenciones y mejoras locativas con el fin de mantener las sedes en óptimo estado de funcionamiento</t>
  </si>
  <si>
    <t>Se requiere mejorar la banda ancha de internet
Equipos servidores con capacidad insuficiente para soportar o atender las multiples conexiones desde los equipos de cómputo y almacenamiento de la información a Nivel Seccional
No se cuenta con un mecanismo para el control documental con acceso interno y externo
Falta de establecimiento de políticas de seguridad de la información 
Bajo nivel de cobertura de las herramientas de atención virtual en los municipios del Distrito</t>
  </si>
  <si>
    <t>Personal capacitado para desarrollar e implementar aplicativos que permitan suplir las requerimientos de trabajo en casa
Fomentar actividades de capacitación del SIGCMA
La Entidad garantiza el acceso  a la Administración de Justicia sin discriminación alguna tanto de usuarios internos como externos
Se cuenta con servidores judiciales con amplio conocimiento y experiencia en las labores que realizan, lo cual garantiza la calidad del servicio.</t>
  </si>
  <si>
    <t>Se cuenta con procesos definidos los cuales están compuestos por planes y programas que establecen objetivos, metas e indicadores para el cumplimiento de los requisitos del SIGCMA.</t>
  </si>
  <si>
    <t>Existen canales virtuales y físicos para la presentación de Peticiones, Quejas, Reclamos y Sugerencias</t>
  </si>
  <si>
    <t>Servidores judiciales que cuentan con equipos de computo y elementos de oficina adecuados para el trabajo en casa (asignacion de escaner, diademas, camaras y computadores nuevos)</t>
  </si>
  <si>
    <t>Asignación de recursos para elementos de papeleria y oficina son insuficientes frente a la necesidad real</t>
  </si>
  <si>
    <t>Crear alianzas estratégicas con entidades gubernamentales que generen políticas tendientes a la mejora del servicio de la administración de justicia</t>
  </si>
  <si>
    <t>Actualizar el listado maestro de documentos externos con la normatividad legal vigente y establecer acciones para su cumplimiento</t>
  </si>
  <si>
    <t>Diseño del plan de necesidades basado en el análisis de datos históricos que permite justificar los recursos solicitados</t>
  </si>
  <si>
    <t>Cumplimiento del plan de austeridad del gasto público</t>
  </si>
  <si>
    <r>
      <t xml:space="preserve">Personal insuficiente para cumplir con las actividades a cargo en la Seccional
Debilidad en competencias para el manejo de herramientas tecnológicas de algunos servidores en la Seccional
</t>
    </r>
    <r>
      <rPr>
        <sz val="10"/>
        <color rgb="FFFF0000"/>
        <rFont val="Arial"/>
        <family val="2"/>
      </rPr>
      <t>Inadeacuado ambiente laboral en algunos despachos con ocasión de la carga laboral</t>
    </r>
    <r>
      <rPr>
        <sz val="10"/>
        <color rgb="FF000000"/>
        <rFont val="Arial"/>
        <family val="2"/>
      </rPr>
      <t xml:space="preserve">
Falta de capacitación de personal en la Seccional para el manejo de SECOP II</t>
    </r>
  </si>
  <si>
    <t>Información documentada no acorde a las actividades desempeñadas a niivel seccional</t>
  </si>
  <si>
    <t>Se presenta un 80% de la actualización de la infraestructura informática de la Seccional
Creación de herramientas tecnológicas que garantizan la atención virtual de los usuarios en la Seccional
Capacidad suficiente de medios tecnológicos para la puesta en marcha de sistemas de información
Generación de herramientas informáticas para el control y seguimiento del Plan de Acción</t>
  </si>
  <si>
    <t>Manual ambiental para la adquisición de bienes y servicios de la Rama Judicial
Actualización y/o generación de normatividad relacionada con el control de impactos ambientales desde el nivel central
Actualización de listados maestros de documentos internos</t>
  </si>
  <si>
    <t>Algunas sedes presentan deterioro por la antigüedad de las mismas y pueden considerarse como obsoletas (chinchina, marquetalia)
No todas las sedes judiciales del distrito judicial son propias</t>
  </si>
  <si>
    <t>Suficientes canales de atención que permiten el acercamiento a los usuarios para asegurar el acceso a la justicia mejorando su satisfacción</t>
  </si>
  <si>
    <t>Impactos ambientales negativos en las sedes de la Seccional
Falta de socialización y sensibilización de las políticas ambientales de la entidad</t>
  </si>
  <si>
    <t>Falta de coordinación con otras entidades del estado que afecten las funciones de la Rama Judicial en Caldas</t>
  </si>
  <si>
    <t>Políticas nacionales y gubernamentales débiles para afrontar la emergencia sanitaria por Covid-19 entre otros</t>
  </si>
  <si>
    <t>Lesgislación y Normatividad que modifique o afecte la prestación del servicio administrativo y jurisprudencial de la Rama Judicial</t>
  </si>
  <si>
    <t>Reformas procesales que afecten la aprobación presupuestal para atender las nuevas necesidades en infraestructura física, tecnológica y de talento humano, igualmente la formación judicial de los servidores.</t>
  </si>
  <si>
    <t xml:space="preserve">Retrasos y disminuciones de recursos por parte del Ministerio de Hacienda para cubrir las necesidades del distrito judicial y administrativo de caldas. </t>
  </si>
  <si>
    <t>Consejo Seccional de la Judicatura de Caldas y Dirección Ejecutiva Seccional de Administración Judicial de Manizales</t>
  </si>
  <si>
    <t>Acciones delictivas o malintencionadas de terceros que vulneren la seguridad de la información de la Entidad</t>
  </si>
  <si>
    <t>Problemas con la energía eléctrica que puedan afectar el funcionamiento de la plataforma tecnológica</t>
  </si>
  <si>
    <t>Insuficiencia cobertura de internet por parte de los operadores que afecte la prestación del servicio</t>
  </si>
  <si>
    <t>Ocurrencia de fenómenos naturales (Inundación, sismo, vendavales) que pueden afectar la prestación del servicio</t>
  </si>
  <si>
    <t>Cambio constante y exigente  de la normatividad ambiental</t>
  </si>
  <si>
    <t>Reducción de asignación presupuestal para el Distrito Judicial que afecte la implementación del sistema de gestión ambiental</t>
  </si>
  <si>
    <t>Gestión ambiental inadecuada por parte de los contratistas</t>
  </si>
  <si>
    <t>Corrupción al interior de la Rama Judicial</t>
  </si>
  <si>
    <t>Entrada en vigencia de normatividad que no garantice la etapa de planificación</t>
  </si>
  <si>
    <t>Conflictos de intereses, falta de trasparencia  e Incumplimiento de la contraparte</t>
  </si>
  <si>
    <t>Reforma a la justicia</t>
  </si>
  <si>
    <t>Falta de implementación de las tablas de retención documental
Descatualización docuemntos SIGCMA</t>
  </si>
  <si>
    <t>Existencia de alianzas estratégicas con personerías y defensorías que garantizan el acceso de los usuarios al servicio de administración de justicia en el marco de la pandemia</t>
  </si>
  <si>
    <t>Creación e implementación de políticas tendientes a incrementar los niveles de satisfacción de los usuarios (Acuerdos, Resoluciones, Circulares)</t>
  </si>
  <si>
    <t>Asignación y comunicación de roles y responsabilidades del SIGCMA en el Consejo Seccional y la Dirección Ejecutiva Seccional</t>
  </si>
  <si>
    <t>Existencia de un Plan Sectorial de Desarrollo que fija objetivos y metas para el direccionamiento estratégico de la entidad y para cada uno de los procesos del SIGCMA</t>
  </si>
  <si>
    <t>Implementación y mantenimiento del Sistema de Gestión de Calidad (ISO 9001:2015) que garantiza el enfoque a la mejora continua</t>
  </si>
  <si>
    <t>Mantener la NTC 6256 de 2018 "Sistemas de Gestión de la Calidad y Ambiental para las corporaciones y/o dependencias de la Rama Judicial"</t>
  </si>
  <si>
    <t>Compromiso de la alta dirección frente a la adopción de medidas para la prevención de la propagación del COVID-19 en la población judicial del Distrito</t>
  </si>
  <si>
    <t xml:space="preserve">Socialización de medidas adoptadas en la Seccional y retroalimentación con los usuarios internos y externos </t>
  </si>
  <si>
    <t xml:space="preserve">Creación de canales de atención virtual </t>
  </si>
  <si>
    <t>Gestión Humana</t>
  </si>
  <si>
    <t>Crear un protocolo a traves de una política para establecer las novedades de ingreso de personal</t>
  </si>
  <si>
    <t>Plan de acción</t>
  </si>
  <si>
    <t>Planeación Estratégica</t>
  </si>
  <si>
    <t>Gestión Tecnológica</t>
  </si>
  <si>
    <t>Diagnosticar las necesidades de cada uno de los procesos a traves del análisis histórico de datos
Elaborar el plan de necesidades
Consolidar el plan de necesidades
Remitir al nivel central el plan de necesidades de la Seccional</t>
  </si>
  <si>
    <t>Gestión Financiera y Presupuestal</t>
  </si>
  <si>
    <t>Gestión Humana
Adquisición de Bienes y Servicios
Gestión Tecnológica
Gestión Financiera y Presupuestal
Mejoramiento de la infraestructura física
Asistencia legal
Gestión de Seguridad y Salud en el Trabajo</t>
  </si>
  <si>
    <t>Plan de necesidades</t>
  </si>
  <si>
    <t>William Hernandez Chica</t>
  </si>
  <si>
    <t>Manual específico de funciones, requisitos y competencias laborales</t>
  </si>
  <si>
    <t>Solicitar la revisión de plantas de personal del Consejo Seccional y la Dirección Ejecutiva Seccional para evaluar la suficiencia</t>
  </si>
  <si>
    <t>Programación de visitas del factor organización del trabajo</t>
  </si>
  <si>
    <t>Administración de la carrera judicial</t>
  </si>
  <si>
    <t>Adquisición de bienes y servicios</t>
  </si>
  <si>
    <t>Luz Yaneth Valencia Gomez</t>
  </si>
  <si>
    <t>Jaime Gregorio Garces Rueda</t>
  </si>
  <si>
    <t>Solicitud de creación de protocolo para la vinculación de personal</t>
  </si>
  <si>
    <t>Material de inducción y reinducción</t>
  </si>
  <si>
    <t>Ampliar la cobertura de herramientas de atención virtual en los municipios del Distrito</t>
  </si>
  <si>
    <t>Marcelo Giraldo Alvarez</t>
  </si>
  <si>
    <t>Procesos DESAJ</t>
  </si>
  <si>
    <t>Procesos Consejo Seccional de la Judicatura</t>
  </si>
  <si>
    <r>
      <t xml:space="preserve">Ocurrencia de fenómenos naturales (Inundación, sismo, vendavales) que pueden afectar la prestación del servicio </t>
    </r>
    <r>
      <rPr>
        <b/>
        <sz val="9"/>
        <color theme="1"/>
        <rFont val="Arial"/>
        <family val="2"/>
      </rPr>
      <t>(Todos los procesos)</t>
    </r>
  </si>
  <si>
    <t>Elaborar la matriz de comunicación institucional</t>
  </si>
  <si>
    <t>Comunicación Institucional</t>
  </si>
  <si>
    <t>Angela María Delgaldo Díaz</t>
  </si>
  <si>
    <t>Matriz de comunicaciones</t>
  </si>
  <si>
    <t>Número de actividades ejecutadas/Número de actividades programadas</t>
  </si>
  <si>
    <r>
      <t xml:space="preserve">Seguimiento de las oficinas de atención a ususarios externos </t>
    </r>
    <r>
      <rPr>
        <b/>
        <sz val="9"/>
        <rFont val="Arial"/>
        <family val="2"/>
      </rPr>
      <t>(CAOUJ, Oficina de atención en salud, Centro de atención al usuario soporte jurídico y psicológico)</t>
    </r>
  </si>
  <si>
    <t>Solicitar la información estadística de las actividades desarrollas por cada oficina de de atención
Consolidar y realizar un análisis cuantitativo y cualitativo de la gestión desempeñada por las oficinas de atención
Evaluación del desempeño de las oficinas de atención y toma de acciones</t>
  </si>
  <si>
    <t>Comunicación Institucional
Mejoramiento del SIGCMA</t>
  </si>
  <si>
    <t>Evaluación del nivel de satisfacción de usuarios externos</t>
  </si>
  <si>
    <t>Informe y análisis consolidado de gestión (semestral)</t>
  </si>
  <si>
    <t>Atender, gestionar y solucionar las diferentes solicitudes de usuarios internos y externos</t>
  </si>
  <si>
    <t>Recibir a traves de los medios dispuestos para tal fin, las solicitudes de los usuarios internos y externos
Gestionar y dar solución a las mismas</t>
  </si>
  <si>
    <t>Actos administrativos de respuesta de solicitudes</t>
  </si>
  <si>
    <t>PQRS atendidas oportunamente/PQRS recibidas</t>
  </si>
  <si>
    <t>Consolidar de manera anual el plan de necesidades de la seccional</t>
  </si>
  <si>
    <t>Planeación Estratégica
Adquisición de bienes y servicios</t>
  </si>
  <si>
    <t>Marcelo Giraldo Alvarez
Luz Yaneth Valencia Gomez</t>
  </si>
  <si>
    <t>Divulgación y publicación de información relevante para los usuarios</t>
  </si>
  <si>
    <t xml:space="preserve">
Análisis de medios tecnológicos y canales de divulgación
Verificación de posibles alianzas estratégicas con medios de comunicación
Elaboración del proyecto</t>
  </si>
  <si>
    <t>Cantidad de información publicada en los diferentes canales</t>
  </si>
  <si>
    <t>Cantidad</t>
  </si>
  <si>
    <t>Informe consolidado del impacto de la divulgación de información (anual)</t>
  </si>
  <si>
    <t xml:space="preserve">Bajo nivel de implementación del sistema integrado de gestión y control de la calidad en la Seccional (4 dependencias) </t>
  </si>
  <si>
    <t>Plan de riesgos</t>
  </si>
  <si>
    <t>Cronograma de visitas
Solicitud anticipada con la programación de visitas, para efectos presupuestales</t>
  </si>
  <si>
    <t xml:space="preserve">Diferencia entre los recursos solicitados al Nivel Central y los asignados para cubrir las necesidades del distrito judicial y administrativo de caldas </t>
  </si>
  <si>
    <t>Fortalecimiento de las plantas de personal del Consejo Seccional y la Dirección Ejecutiva Seccional</t>
  </si>
  <si>
    <t>Falta de actualización de indicadores acordes a la gestión de los procesos</t>
  </si>
  <si>
    <t>Gestión Tecnológica
Gestión Humana
Gestión de Seguridad y Salud en el trabajo
Asistencia Legal
Mejoramiento de la infraestructura física
Gestión Financiera y Presupuestal
Adquisición de bienes y servicios</t>
  </si>
  <si>
    <t xml:space="preserve">Fallas tecnológicas por mantenimiento o renovación de equipos servidores que interrumpan la prestación del servicio </t>
  </si>
  <si>
    <t>Capacidad insuficiente de la plataforma para el reporte de estadistica que genera bloqueos al momento de registrar información</t>
  </si>
  <si>
    <t>Desactualización de los documentos del SIGCMA</t>
  </si>
  <si>
    <r>
      <t xml:space="preserve">Lesgislación y Normatividad que modifique o afecte la prestación del servicio administrativo de la Rama Judicial </t>
    </r>
    <r>
      <rPr>
        <b/>
        <sz val="9"/>
        <color theme="1"/>
        <rFont val="Arial"/>
        <family val="2"/>
      </rPr>
      <t>(Todos los procesos)</t>
    </r>
  </si>
  <si>
    <r>
      <t xml:space="preserve">Cambios de políticas ambientales </t>
    </r>
    <r>
      <rPr>
        <b/>
        <sz val="9"/>
        <color theme="1"/>
        <rFont val="Arial"/>
        <family val="2"/>
      </rPr>
      <t>(Todos los procesos)</t>
    </r>
  </si>
  <si>
    <r>
      <t xml:space="preserve">Diferencia entre los recursos solicitados al Nivel Central y los asignados para cubrir las necesidades del distrito judicial y administrativo de caldas </t>
    </r>
    <r>
      <rPr>
        <b/>
        <sz val="9"/>
        <color theme="1"/>
        <rFont val="Arial"/>
        <family val="2"/>
      </rPr>
      <t>(Todos los procesos)</t>
    </r>
  </si>
  <si>
    <r>
      <t xml:space="preserve">Falta de actualización de indicadores acordes a la gestión de los procesos </t>
    </r>
    <r>
      <rPr>
        <b/>
        <sz val="9"/>
        <color rgb="FF000000"/>
        <rFont val="Arial"/>
        <family val="2"/>
      </rPr>
      <t>(Todos los procesos)</t>
    </r>
  </si>
  <si>
    <r>
      <t xml:space="preserve">Fallas tecnológicas por mantenimiento o renovación de equipos servidores que interrumpan la prestación del servicio </t>
    </r>
    <r>
      <rPr>
        <b/>
        <sz val="9"/>
        <color theme="1"/>
        <rFont val="Arial"/>
        <family val="2"/>
      </rPr>
      <t>(Gestión tecnológica,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</si>
  <si>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color theme="1"/>
        <rFont val="Arial"/>
        <family val="2"/>
      </rPr>
      <t>Proceso de comunicación institucional)</t>
    </r>
  </si>
  <si>
    <r>
      <t xml:space="preserve">Cambio de normatividad laboral </t>
    </r>
    <r>
      <rPr>
        <b/>
        <sz val="9"/>
        <color theme="1"/>
        <rFont val="Arial"/>
        <family val="2"/>
      </rPr>
      <t>(Gestión Humana)</t>
    </r>
  </si>
  <si>
    <r>
      <t xml:space="preserve">Reconocimiento a nivel Nacional como una Seccional comprometida e innovadora, que hace parte de los pilotos de implementación de modelos de gestión </t>
    </r>
    <r>
      <rPr>
        <b/>
        <sz val="9"/>
        <color rgb="FF000000"/>
        <rFont val="Arial"/>
        <family val="2"/>
      </rPr>
      <t>(Todos los procesos)</t>
    </r>
  </si>
  <si>
    <r>
      <t xml:space="preserve">Reiterar acerca de los medios de comunicación con los se cuenta a nivel Seccional, donde se divulga la información que es generada por la entidad </t>
    </r>
    <r>
      <rPr>
        <b/>
        <sz val="9"/>
        <color theme="1"/>
        <rFont val="Arial"/>
        <family val="2"/>
      </rPr>
      <t>(Comunicación institucional)</t>
    </r>
  </si>
  <si>
    <r>
      <t xml:space="preserve">Generar alianzas estratégicas con medios de comunicación regional para ampliar el alcance de la información génerada por la seccional (la patria, telecafé) </t>
    </r>
    <r>
      <rPr>
        <b/>
        <sz val="9"/>
        <color theme="1"/>
        <rFont val="Arial"/>
        <family val="2"/>
      </rPr>
      <t>(Comunicación institucional)</t>
    </r>
  </si>
  <si>
    <r>
      <t>Implementar el Sistema de Gestión Ambiental</t>
    </r>
    <r>
      <rPr>
        <b/>
        <sz val="9"/>
        <color rgb="FF000000"/>
        <rFont val="Arial"/>
        <family val="2"/>
      </rPr>
      <t xml:space="preserve"> (Planeación estratégica)</t>
    </r>
  </si>
  <si>
    <r>
      <t xml:space="preserve">Reestructuración de la Rama Judicial </t>
    </r>
    <r>
      <rPr>
        <b/>
        <sz val="9"/>
        <color theme="1"/>
        <rFont val="Arial"/>
        <family val="2"/>
      </rPr>
      <t>(Todos los procesos)</t>
    </r>
  </si>
  <si>
    <r>
      <t xml:space="preserve">La existencia de canales de comunicación con los usuarios internos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</si>
  <si>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</si>
  <si>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Etrategias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</si>
  <si>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Elaboración del plan de necesidades de formación judicial</t>
    </r>
    <r>
      <rPr>
        <b/>
        <u/>
        <sz val="9"/>
        <color theme="1"/>
        <rFont val="Arial"/>
        <family val="2"/>
      </rPr>
      <t xml:space="preserve"> </t>
    </r>
    <r>
      <rPr>
        <b/>
        <sz val="9"/>
        <color theme="1"/>
        <rFont val="Arial"/>
        <family val="2"/>
      </rPr>
      <t>(Formación Judicial)</t>
    </r>
  </si>
  <si>
    <r>
      <t xml:space="preserve">Intereses de personas externas que generen corrupción </t>
    </r>
    <r>
      <rPr>
        <b/>
        <sz val="9"/>
        <color rgb="FF000000"/>
        <rFont val="Arial"/>
        <family val="2"/>
      </rPr>
      <t>(Todos los procesos)</t>
    </r>
  </si>
  <si>
    <t>Intereses de personas externas que generen corrupción</t>
  </si>
  <si>
    <r>
      <t xml:space="preserve">Formación de servidores judiciales en modelos de gestión de calidad </t>
    </r>
    <r>
      <rPr>
        <b/>
        <sz val="9"/>
        <color theme="1"/>
        <rFont val="Arial"/>
        <family val="2"/>
      </rPr>
      <t>(Mejoramiento del SIGCMA)</t>
    </r>
  </si>
  <si>
    <r>
      <t xml:space="preserve">Implementación de la plataforma transaccional establecida por la Agencia Colombia Compra Eficiente, para la gestión de los procesos de compra pública desde el año 2019 </t>
    </r>
    <r>
      <rPr>
        <b/>
        <sz val="9"/>
        <color theme="1"/>
        <rFont val="Arial"/>
        <family val="2"/>
      </rPr>
      <t>(Adquisición de bienes y servicios)</t>
    </r>
  </si>
  <si>
    <r>
      <t xml:space="preserve">Capacitación de los servidores judiciales en el marco de la normativa vigente </t>
    </r>
    <r>
      <rPr>
        <b/>
        <sz val="9"/>
        <color theme="1"/>
        <rFont val="Arial"/>
        <family val="2"/>
      </rPr>
      <t>(Formación judicial)</t>
    </r>
  </si>
  <si>
    <r>
      <t xml:space="preserve">Falta de política y procedimiento de vinculación de personal en cuanto a tiempos de ingreso y requisitos a cumplir por el personal en el momento de contratación </t>
    </r>
    <r>
      <rPr>
        <b/>
        <sz val="9"/>
        <color rgb="FF000000"/>
        <rFont val="Arial"/>
        <family val="2"/>
      </rPr>
      <t>(Gestión Humana)</t>
    </r>
  </si>
  <si>
    <r>
      <t xml:space="preserve">Se adoptó la metodología de las Compras Públicas Sostenibles, del Ministerio de Ambiente y Desarrollo Sostenible </t>
    </r>
    <r>
      <rPr>
        <b/>
        <sz val="9"/>
        <color theme="1"/>
        <rFont val="Arial"/>
        <family val="2"/>
      </rPr>
      <t>(Adquisición de bienes y servicios)</t>
    </r>
  </si>
  <si>
    <r>
      <t xml:space="preserve">Micro-sitio de la Rama Judicial para la divulgación de la información generada por la Seccional </t>
    </r>
    <r>
      <rPr>
        <b/>
        <sz val="9"/>
        <color theme="1"/>
        <rFont val="Arial"/>
        <family val="2"/>
      </rPr>
      <t>(Comunicación institucional)</t>
    </r>
  </si>
  <si>
    <r>
      <t xml:space="preserve">Bajo nivel de cobertura de las herramientas de atención virtual en los municipios del Distrito </t>
    </r>
    <r>
      <rPr>
        <b/>
        <sz val="9"/>
        <color rgb="FF000000"/>
        <rFont val="Arial"/>
        <family val="2"/>
      </rPr>
      <t>(Mejoramiento SIGCMA)</t>
    </r>
  </si>
  <si>
    <r>
      <t xml:space="preserve">Falta capacitación y conocimiento sobre el nuevo aplicativo de nómina </t>
    </r>
    <r>
      <rPr>
        <b/>
        <sz val="9"/>
        <color theme="1"/>
        <rFont val="Arial"/>
        <family val="2"/>
      </rPr>
      <t>(Gestión Humana)</t>
    </r>
  </si>
  <si>
    <t xml:space="preserve">Falta capacitación y conocimiento sobre el nuevo aplicativo de nómina </t>
  </si>
  <si>
    <r>
      <t xml:space="preserve">Existencia de un aplicativo de prenomina por el cual se verifican de manera oportuna los pagos de nómina a realizar de manera mensual </t>
    </r>
    <r>
      <rPr>
        <b/>
        <sz val="9"/>
        <color theme="1"/>
        <rFont val="Arial"/>
        <family val="2"/>
      </rPr>
      <t>(Gestión humana)</t>
    </r>
  </si>
  <si>
    <r>
      <t>Creación de herramientas tecnológicas que garantizan la atención virtual de los usuarios en la Seccional</t>
    </r>
    <r>
      <rPr>
        <b/>
        <sz val="9"/>
        <color theme="1"/>
        <rFont val="Arial"/>
        <family val="2"/>
      </rPr>
      <t xml:space="preserve"> (Planeación estratégica, gestión tecnológica)</t>
    </r>
  </si>
  <si>
    <r>
      <t xml:space="preserve">Inexistencia de sistemas de energia renovables en sedes propias del distrito Judicial de Manizales y Administrativo de Caldas </t>
    </r>
    <r>
      <rPr>
        <b/>
        <sz val="9"/>
        <color rgb="FF000000"/>
        <rFont val="Arial"/>
        <family val="2"/>
      </rPr>
      <t>(Mejoramiento de la Infraestructura física)</t>
    </r>
  </si>
  <si>
    <r>
      <t xml:space="preserve">No todas las sedes Judiciales del distrito son propias lo que restringe el mejoramiento de la infraestructura </t>
    </r>
    <r>
      <rPr>
        <b/>
        <sz val="9"/>
        <color rgb="FF000000"/>
        <rFont val="Arial"/>
        <family val="2"/>
      </rPr>
      <t>(M</t>
    </r>
    <r>
      <rPr>
        <b/>
        <sz val="9"/>
        <color theme="1"/>
        <rFont val="Arial"/>
        <family val="2"/>
      </rPr>
      <t>ejoramiento de la Infraestructura física)</t>
    </r>
  </si>
  <si>
    <r>
      <t xml:space="preserve">Las sedes propias cuentan con condiciones físico espaciales óptimas de funcionamiento para alcanzar el normal desarrollo de las actividades de la Dirección Ejecutiva y el Consejo Seccional </t>
    </r>
    <r>
      <rPr>
        <b/>
        <sz val="9"/>
        <color rgb="FF000000"/>
        <rFont val="Arial"/>
        <family val="2"/>
      </rPr>
      <t>(Todos los procesos)</t>
    </r>
  </si>
  <si>
    <r>
      <t>Equipos de computo y elementos de oficina adecuados para el trabajo en casa y/o en las sedes judiciales (asignacion de escaner, diademas, camaras y computadores nuevos)</t>
    </r>
    <r>
      <rPr>
        <b/>
        <sz val="9"/>
        <color theme="1"/>
        <rFont val="Arial"/>
        <family val="2"/>
      </rPr>
      <t xml:space="preserve"> (Todos los procesos)</t>
    </r>
  </si>
  <si>
    <r>
      <t xml:space="preserve">Cumplimiento de los indicadores de austeridad en el gasto </t>
    </r>
    <r>
      <rPr>
        <b/>
        <sz val="9"/>
        <color theme="1"/>
        <rFont val="Arial"/>
        <family val="2"/>
      </rPr>
      <t>(Gestión financiera y presupuestal, adquisición de bienes y servicios)</t>
    </r>
  </si>
  <si>
    <r>
      <t xml:space="preserve">Protocolo para la respuesta de derechos de petición </t>
    </r>
    <r>
      <rPr>
        <b/>
        <sz val="9"/>
        <color theme="1"/>
        <rFont val="Arial"/>
        <family val="2"/>
      </rPr>
      <t>(Planeación estatégica, mejoramiento de la infraestructura física, adquisición de bienes y servicios, gestión financiera y presupuestal, gestión humana, gestión de seguridad y salud en el trabajo, gestión tecnológica, asistencia legal)</t>
    </r>
  </si>
  <si>
    <t>Unidad</t>
  </si>
  <si>
    <t xml:space="preserve">Actualizar el manual específico de funciones y competencias laborales para el personal de la Dirección Seccional y el Consejo Seccional </t>
  </si>
  <si>
    <t>Manual específico de funciones y competencias laborales para el personal de la Dirección Seccional y el Consejo Seccional</t>
  </si>
  <si>
    <t>Fortalecer la presentación de inducción y reinducción para servidores de la Rama Judicial</t>
  </si>
  <si>
    <t>Fortalecer la presentación de inducción para personal que ingresa por primera vez a la Rama Judicial
Fortalecer la presentación de Reinducción para servidores judiciales que se encuentran vinculados a la Rama Judicial y establecer la periodicidad de aplicación
Diseñar los formularios de evaluación de la inducción o reinducción recibida
Presentar la documentación para aprobación de la Alta Dirección de la Seccional
Aplicar las herramientas creadas y tomar evidencia de la actividad</t>
  </si>
  <si>
    <t>Fortalecer la Inducción y reinducción a servidores de la Rama Judicial</t>
  </si>
  <si>
    <t>Jaime Gregorio Garces Rueda
Natalia Sabogal Ortiz</t>
  </si>
  <si>
    <r>
      <t xml:space="preserve">Se cuenta con canales virtuales y audivisuales para la divulgación de la información generada por la seccional </t>
    </r>
    <r>
      <rPr>
        <b/>
        <sz val="9"/>
        <color theme="1"/>
        <rFont val="Arial"/>
        <family val="2"/>
      </rPr>
      <t>(Comunicación institucional)</t>
    </r>
  </si>
  <si>
    <r>
      <t xml:space="preserve">Falta de visibilidad institucional, en relación con la gestión y disponibilidad de la información generada por la Seccional </t>
    </r>
    <r>
      <rPr>
        <b/>
        <sz val="9"/>
        <color theme="1"/>
        <rFont val="Arial"/>
        <family val="2"/>
      </rPr>
      <t>(Comunicación institucional)</t>
    </r>
  </si>
  <si>
    <r>
      <t xml:space="preserve">Inconsistencias del Sistema EKOGUI respecto al pasivo litigioso (Agencia Nacional de Defensa Judicial del Estado) </t>
    </r>
    <r>
      <rPr>
        <b/>
        <sz val="9"/>
        <color theme="1"/>
        <rFont val="Arial"/>
        <family val="2"/>
      </rPr>
      <t>(Asistencia legal)</t>
    </r>
  </si>
  <si>
    <r>
      <t>Actualización de las normas técnicas de la ISO</t>
    </r>
    <r>
      <rPr>
        <b/>
        <sz val="9"/>
        <color theme="1"/>
        <rFont val="Arial"/>
        <family val="2"/>
      </rPr>
      <t xml:space="preserve"> (Todos los procesos)</t>
    </r>
  </si>
  <si>
    <r>
      <t xml:space="preserve">Cumplimiento de las metas de número de procesos mínimo con recaudo y de actualización de procesos en el GCC </t>
    </r>
    <r>
      <rPr>
        <b/>
        <sz val="9"/>
        <color theme="1"/>
        <rFont val="Arial"/>
        <family val="2"/>
      </rPr>
      <t>(Asistencia Legal)</t>
    </r>
  </si>
  <si>
    <r>
      <t xml:space="preserve">Desactualización del manual específico de funciones y competencias laborales para el personal en la Dirección  Seccional y el Consejo Seccional </t>
    </r>
    <r>
      <rPr>
        <b/>
        <sz val="9"/>
        <color rgb="FF000000"/>
        <rFont val="Arial"/>
        <family val="2"/>
      </rPr>
      <t>(Todos los procesos)</t>
    </r>
  </si>
  <si>
    <r>
      <t xml:space="preserve">Insuficiencia en la planta de personal en Consejo Seccional y Dirección Ejecutiva Seccional para ejecutar las diferentes actividades administrativas </t>
    </r>
    <r>
      <rPr>
        <b/>
        <sz val="9"/>
        <color rgb="FF000000"/>
        <rFont val="Arial"/>
        <family val="2"/>
      </rPr>
      <t>(Todos los procesos)</t>
    </r>
  </si>
  <si>
    <r>
      <t xml:space="preserve">Falta de personal calificado y cualificado para sintetizar temas de interes público </t>
    </r>
    <r>
      <rPr>
        <b/>
        <sz val="9"/>
        <color rgb="FF000000"/>
        <rFont val="Arial"/>
        <family val="2"/>
      </rPr>
      <t>(Comunicación institucional)</t>
    </r>
  </si>
  <si>
    <t xml:space="preserve">Plan de riesgos </t>
  </si>
  <si>
    <r>
      <t xml:space="preserve">Plan Seccional de comunicación elaborado bajo los lineamientos plan de Comunicación del SIGCMA 2019-2022 </t>
    </r>
    <r>
      <rPr>
        <b/>
        <sz val="9"/>
        <color theme="1"/>
        <rFont val="Arial"/>
        <family val="2"/>
      </rPr>
      <t>(Proceso comunicación institucional)</t>
    </r>
  </si>
  <si>
    <r>
      <t xml:space="preserve">Divulgación oportuna de los eventos académicos a realizar por parte de la Escuela Judicial Rodrigo Lara Bonilla </t>
    </r>
    <r>
      <rPr>
        <b/>
        <sz val="9"/>
        <color theme="1"/>
        <rFont val="Arial"/>
        <family val="2"/>
      </rPr>
      <t>(Formación judicial, Comunicación institucional)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</si>
  <si>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</si>
  <si>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 xml:space="preserve">Existencia del Plan Estratégico de Transformación Digital de la Rama Judicial (PETD) </t>
    </r>
    <r>
      <rPr>
        <b/>
        <sz val="9"/>
        <color theme="1"/>
        <rFont val="Arial"/>
        <family val="2"/>
      </rPr>
      <t>(Gestión tecnológica)</t>
    </r>
  </si>
  <si>
    <r>
      <t xml:space="preserve">Medición cuantitativa y cualitativa de los niveles de satisfacción de los usuarios internos y externos de la administración de justicia en relación a la prestación del servicio </t>
    </r>
    <r>
      <rPr>
        <b/>
        <sz val="9"/>
        <color theme="1"/>
        <rFont val="Arial"/>
        <family val="2"/>
      </rPr>
      <t>(Todos los procesos)</t>
    </r>
  </si>
  <si>
    <r>
      <t xml:space="preserve">Existencia de alianzas estratégicas (Dirección Territorial de Salud, personerías, defensorías, instituciones educativas) que  permiten mejorar el acceso de los usuarios al servicio de administración de justicia </t>
    </r>
    <r>
      <rPr>
        <b/>
        <sz val="9"/>
        <color theme="1"/>
        <rFont val="Arial"/>
        <family val="2"/>
      </rPr>
      <t>(Planeación estratégica)</t>
    </r>
  </si>
  <si>
    <r>
      <t xml:space="preserve">Existencia de programas de bienestar social que garantizan el desarrollo integral de los servidores Judiciales </t>
    </r>
    <r>
      <rPr>
        <b/>
        <sz val="9"/>
        <color theme="1"/>
        <rFont val="Arial"/>
        <family val="2"/>
      </rPr>
      <t>(Gestión humana y Seguridad y Salud en el trabajo)</t>
    </r>
  </si>
  <si>
    <r>
      <t xml:space="preserve">Se cuenta con servidores judiciales con amplio conocimiento y experiencia en las labores que realizan, lo cual garantiza la calidad del servicio </t>
    </r>
    <r>
      <rPr>
        <b/>
        <sz val="9"/>
        <color theme="1"/>
        <rFont val="Arial"/>
        <family val="2"/>
      </rPr>
      <t>(Todos los procesos)</t>
    </r>
  </si>
  <si>
    <r>
      <t xml:space="preserve">Compromiso del personal del Consejo Seccional y la Dirección Ejecutiva Seccional frente a la ejecución de las actividades asignadas </t>
    </r>
    <r>
      <rPr>
        <b/>
        <sz val="9"/>
        <color theme="1"/>
        <rFont val="Arial"/>
        <family val="2"/>
      </rPr>
      <t>(Todos los procesos)</t>
    </r>
  </si>
  <si>
    <r>
      <t xml:space="preserve">Formato de certificado de documentos presentados al momento de vinculación de personal </t>
    </r>
    <r>
      <rPr>
        <b/>
        <sz val="9"/>
        <color theme="1"/>
        <rFont val="Arial"/>
        <family val="2"/>
      </rPr>
      <t>(Gestión Humana)</t>
    </r>
  </si>
  <si>
    <r>
      <t xml:space="preserve">Sensibilización del buen uso de la herramientas tecnológicas </t>
    </r>
    <r>
      <rPr>
        <b/>
        <sz val="9"/>
        <color theme="1"/>
        <rFont val="Arial"/>
        <family val="2"/>
      </rPr>
      <t>(Comunicación institucional)</t>
    </r>
  </si>
  <si>
    <r>
      <t>Existen canales virtuales y físicos para la presentación de Peticiones, Quejas, Reclamos y Sugerencias</t>
    </r>
    <r>
      <rPr>
        <b/>
        <sz val="9"/>
        <color theme="1"/>
        <rFont val="Arial"/>
        <family val="2"/>
      </rPr>
      <t xml:space="preserve"> (Comunicación institucional)</t>
    </r>
  </si>
  <si>
    <r>
      <t xml:space="preserve">Desactualización de los documentos del SIGCMA </t>
    </r>
    <r>
      <rPr>
        <b/>
        <sz val="9"/>
        <color theme="1"/>
        <rFont val="Arial"/>
        <family val="2"/>
      </rPr>
      <t>(Todos los procesos)</t>
    </r>
  </si>
  <si>
    <t>Asistencia Legal</t>
  </si>
  <si>
    <t>Julian Augusto Gonzalez Jaramillo</t>
  </si>
  <si>
    <t>Diligenciamiento aplicativo EKOGUI</t>
  </si>
  <si>
    <t>Seguimiento a los procesos con presunción de prescripción</t>
  </si>
  <si>
    <t>Seguimiento de recaudo</t>
  </si>
  <si>
    <t>Depuración cartera cobro coactivo</t>
  </si>
  <si>
    <t>Remisión de información litigiosa</t>
  </si>
  <si>
    <t>Informe Trimestral</t>
  </si>
  <si>
    <t xml:space="preserve">Hacer seguimiento a los planes de acción </t>
  </si>
  <si>
    <t>Aprobar los planes de acción para los procesos del Consejo Seccional y la Dirección Ejeucitva Seccional
Hacer seguimiento trimestral a los planes de acción
Tomar acciones encaminadas al cumplimiento de los planes de acción</t>
  </si>
  <si>
    <t>Resolución de aprobación de planes de acción
Actas de reunión trimestrales de seguimiento a planes de acción</t>
  </si>
  <si>
    <t>Formulación, implementación y fortalecimiento de programas de bienestar social para los servidores judiciales del Distrito</t>
  </si>
  <si>
    <t>4 Informes de Seguimiento en el año</t>
  </si>
  <si>
    <t xml:space="preserve">Cantidad de actividades ejecutadas/Cantidad de actividades programadas </t>
  </si>
  <si>
    <t>Dirección Ejecutiva Seccional de Administración Judicial de Manizales
Consejo Seccional de la Judicatura de Caldas</t>
  </si>
  <si>
    <r>
      <t xml:space="preserve">Se cuenta con un sistema de información (SICONSEC) para administrar y gestionar los procesos a cargo del Consejo Seccional </t>
    </r>
    <r>
      <rPr>
        <b/>
        <sz val="9"/>
        <color theme="1"/>
        <rFont val="Arial"/>
        <family val="2"/>
      </rPr>
      <t>(Administración de carrera Judicial, Mejoramiento del SIGCMA, Comunicación institucional, reordenamiento judicial, gestión de la información estadística)</t>
    </r>
  </si>
  <si>
    <r>
      <t xml:space="preserve">Actualización al 80% de la infraestructura informática de la Seccional </t>
    </r>
    <r>
      <rPr>
        <b/>
        <sz val="9"/>
        <color theme="1"/>
        <rFont val="Arial"/>
        <family val="2"/>
      </rPr>
      <t>(Gestión tecnológica, adquisición de bienes y servicios)</t>
    </r>
  </si>
  <si>
    <t>Elaboración de los estados financieros</t>
  </si>
  <si>
    <t>Luis Eduardo Valencia Osorio</t>
  </si>
  <si>
    <t>Divulgación de las políticas para la gestión de viáticos</t>
  </si>
  <si>
    <r>
      <t xml:space="preserve">Falta de socialización y sensibilización de las políticas ambientales de la entidad </t>
    </r>
    <r>
      <rPr>
        <b/>
        <sz val="9"/>
        <color theme="1"/>
        <rFont val="Arial"/>
        <family val="2"/>
      </rPr>
      <t>(Planeación estratégica)</t>
    </r>
  </si>
  <si>
    <r>
      <t xml:space="preserve">Emergencia sanitaria Covid-19 </t>
    </r>
    <r>
      <rPr>
        <b/>
        <sz val="9"/>
        <color rgb="FF000000"/>
        <rFont val="Arial"/>
        <family val="2"/>
      </rPr>
      <t>(Todos los procesos)</t>
    </r>
  </si>
  <si>
    <r>
      <t xml:space="preserve">Desconocimiento de la normatividad vigente aplicable </t>
    </r>
    <r>
      <rPr>
        <b/>
        <sz val="9"/>
        <color theme="1"/>
        <rFont val="Arial"/>
        <family val="2"/>
      </rPr>
      <t>(Todos los procesos)</t>
    </r>
  </si>
  <si>
    <r>
      <t xml:space="preserve">Dificultad de desplazamiento a los Despachos Judiciales por distancias geográficas y accesibilidad a los municipios </t>
    </r>
    <r>
      <rPr>
        <b/>
        <sz val="9"/>
        <color theme="1"/>
        <rFont val="Arial"/>
        <family val="2"/>
      </rPr>
      <t>(Administración de carrera judicial, gestión tecnológica, mejoramiento de infraestructura física)</t>
    </r>
  </si>
  <si>
    <r>
      <t xml:space="preserve">Optimizar las actividades, de conformidad con las políticas públicas fijadas con ocasión de la emergencia sanitaria Covid-19, entre otras </t>
    </r>
    <r>
      <rPr>
        <b/>
        <sz val="9"/>
        <color rgb="FF000000"/>
        <rFont val="Arial"/>
        <family val="2"/>
      </rPr>
      <t>(Todos los procesos)</t>
    </r>
  </si>
  <si>
    <r>
      <t xml:space="preserve">Reconocimiento como una Seccional comprometida e innovadora, que hace parte de los pilotos de implementación de modelos de gestión </t>
    </r>
    <r>
      <rPr>
        <b/>
        <sz val="9"/>
        <color theme="1"/>
        <rFont val="Arial"/>
        <family val="2"/>
      </rPr>
      <t>(Todos los procesos)</t>
    </r>
  </si>
  <si>
    <r>
      <t xml:space="preserve">Poca cobertura del Sistema de Gestión de la Calidad en la Seccional (4 dependencias) </t>
    </r>
    <r>
      <rPr>
        <b/>
        <sz val="9"/>
        <color theme="1"/>
        <rFont val="Arial"/>
        <family val="2"/>
      </rPr>
      <t>(Planeación Estatégica y Mejoramiento del SIGCMA)</t>
    </r>
  </si>
  <si>
    <r>
      <t xml:space="preserve">Servidores judiciales del distrito adscritos a la red de formadores judiciales </t>
    </r>
    <r>
      <rPr>
        <b/>
        <sz val="9"/>
        <color theme="1"/>
        <rFont val="Arial"/>
        <family val="2"/>
      </rPr>
      <t>(Formación judicial)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</si>
  <si>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</si>
  <si>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El consejo secccional no tienen la facultad para crear, modificar o suprimir despachos Judiciales o cargos  acorde a las necesidades del distrito Judicial </t>
    </r>
    <r>
      <rPr>
        <b/>
        <sz val="9"/>
        <color rgb="FF000000"/>
        <rFont val="Arial"/>
        <family val="2"/>
      </rPr>
      <t>(Reordenamiento judicial)</t>
    </r>
  </si>
  <si>
    <t>Desarrollo de actividades previas a  los concursos de méritos</t>
  </si>
  <si>
    <r>
      <t>Desconocimiento de los canales de comunicación por parte de la comunidad en general</t>
    </r>
    <r>
      <rPr>
        <b/>
        <sz val="9"/>
        <color theme="1"/>
        <rFont val="Arial"/>
        <family val="2"/>
      </rPr>
      <t xml:space="preserve"> (Comunicación institucional)</t>
    </r>
  </si>
  <si>
    <r>
      <t xml:space="preserve">Falta fortalecer el esquema de inducción para el ingreso de servidores por primera vez a la Rama Judicial y de reinducción para servidores ya vinculados </t>
    </r>
    <r>
      <rPr>
        <b/>
        <sz val="9"/>
        <color rgb="FF000000"/>
        <rFont val="Arial"/>
        <family val="2"/>
      </rPr>
      <t>(Gestión Humana)</t>
    </r>
  </si>
  <si>
    <r>
      <t xml:space="preserve">Debido a la emergencia sanitaria por Covid-19, el Consejo Seccional no cuenta con el control y seguimiento de los trámites solicitados a la URNA y por ende, los entregados por la misma, lo que no permite la medición de los resultados del proceso </t>
    </r>
    <r>
      <rPr>
        <b/>
        <sz val="9"/>
        <color rgb="FF000000"/>
        <rFont val="Arial"/>
        <family val="2"/>
      </rPr>
      <t>(Registro y control de abogados)</t>
    </r>
  </si>
  <si>
    <r>
      <t xml:space="preserve">Falta de cobertura herramientas de comunicación para la realización de eventos académicos virtuales (televisores, camaras) </t>
    </r>
    <r>
      <rPr>
        <b/>
        <sz val="9"/>
        <color rgb="FF000000"/>
        <rFont val="Arial"/>
        <family val="2"/>
      </rPr>
      <t>(Formación Judicial)</t>
    </r>
  </si>
  <si>
    <r>
      <t xml:space="preserve">Capacidad insuficiente de la plataforma SIERJU para el reporte de estadistica que genera bloqueos al momento de registrar información </t>
    </r>
    <r>
      <rPr>
        <b/>
        <sz val="9"/>
        <color theme="1"/>
        <rFont val="Arial"/>
        <family val="2"/>
      </rPr>
      <t>(Gestión de la información estadística)</t>
    </r>
  </si>
  <si>
    <t>Auxiliares de Magistradas del Consejo Seccional</t>
  </si>
  <si>
    <t>Trámite de Vigilancias Judiciales</t>
  </si>
  <si>
    <t>Falta de cobertura herramientas de comunicación para la realización de eventos académicos virtuales (televisores, camaras)</t>
  </si>
  <si>
    <t xml:space="preserve">Implementar sistemas de energia renovables en sedes propias del distrito Judicial de Manizales y Administrativo de Caldas </t>
  </si>
  <si>
    <t>Mejoramiento de la infraestructura física</t>
  </si>
  <si>
    <t>No todas las sedes Judiciales del distrito son propias lo que restringe el mejoramiento de la infraestructura</t>
  </si>
  <si>
    <t>Socializar las políticas ambientales de la entidad y sensibilizar acerca de las mismas</t>
  </si>
  <si>
    <t xml:space="preserve">Elaborar circular donde se plasmen las políticas ambientales de la entidad
Remitir via correo electrónico la circular elaborada a todos los servidores jduiciales del distrito
Verificar para el año 2021 las fechas que esten asociadas a temas ambientales (dia de la tierra, dia del agua, etc) con el fin de elaborar un cronograma de sensibilización
Diseñar imagenes para realizar sensibilización de temas ambientales
Publicar de acuerdo al cronograma establecido, las campañas de sensibilización 
</t>
  </si>
  <si>
    <t>Natalia Sabogal Ortiz
Santiago Millan Ortega</t>
  </si>
  <si>
    <t>Socialización de políticas ambientales
Campañas de sensibilización en temas ambientales</t>
  </si>
  <si>
    <t>Número de campañas de sensibilización desarrolladas/Número de días de conmemoración de temas medioamientales en el año</t>
  </si>
  <si>
    <t>Políticas de austeridad de recursos para elementos de papeleria y oficina frente a la necesidad real</t>
  </si>
  <si>
    <t xml:space="preserve">Cambio de normatividad laboral </t>
  </si>
  <si>
    <t>Lesgislación y Normatividad que modifique o afecte la prestación del servicio administrativo de la Rama Judicial</t>
  </si>
  <si>
    <t>Inconsistencias del Sistema EKOGUI respecto al pasivo litigioso</t>
  </si>
  <si>
    <t xml:space="preserve">Cambios de políticas ambientales </t>
  </si>
  <si>
    <t xml:space="preserve">Ocurrencia de fenómenos naturales (Inundación, sismo, vendavales) que pueden afectar la prestación del servicio </t>
  </si>
  <si>
    <t>Desconocimiento de la normatividad vigente aplicable</t>
  </si>
  <si>
    <t>Emergencia sanitaria Covid-19</t>
  </si>
  <si>
    <t>Dificultad de desplazamiento a los Despachos Judiciales por distancias geográficas y accesibilidad a los municipios</t>
  </si>
  <si>
    <t xml:space="preserve">Desactualización de tablas de retención documental </t>
  </si>
  <si>
    <t>Cumplimiento del Plan de Inversión de mejoramiento de infraestructura física</t>
  </si>
  <si>
    <t>Implementar salas de lactancia</t>
  </si>
  <si>
    <t>Actividades de programas de bienestar social desarrolladas</t>
  </si>
  <si>
    <t>Gestión de Seguridad y Salud en el Trabajo</t>
  </si>
  <si>
    <t>Presentación de informes asociados a actividades del proceso de adquisición de bienes y servicios</t>
  </si>
  <si>
    <t>Adquisición de bienes y servicios
Planeación Estratégica</t>
  </si>
  <si>
    <t>Tramitar las solicitudes de seguridad individual y/o colectiva</t>
  </si>
  <si>
    <t>Administración de la seguridad</t>
  </si>
  <si>
    <t>Soporte de servidores</t>
  </si>
  <si>
    <t>Lider del procesos/servidor judicial de apoyo</t>
  </si>
  <si>
    <t>Cantidad de reportes/No. Reportes Esperados)*100 </t>
  </si>
  <si>
    <t xml:space="preserve">Atención de las novedades Sierju </t>
  </si>
  <si>
    <t>Seguimiento al reporte oportuno de la información estadística</t>
  </si>
  <si>
    <t>Número de personas que cumplen requisitos/Número de personas inscritas
Número de recursos trámitados/Número de recursos resueltos</t>
  </si>
  <si>
    <t xml:space="preserve">a)Recepción de la solicitud de Vigilancia Judicial Administrativa
b)Reparto
c) Recopilación de información 
d) Apertura, comunicación, traslado y derecho de defensa. 
e) Proyecto de decisión
</t>
  </si>
  <si>
    <t xml:space="preserve">Lider proceso / servidor judicial de apoyo </t>
  </si>
  <si>
    <t>Número de vigilancias interpuestas/ Número de vigencias tramitadas</t>
  </si>
  <si>
    <t>Registro de elegibles</t>
  </si>
  <si>
    <t>Registro de elegibles actualizado</t>
  </si>
  <si>
    <t>Calificación integral de servicio Funcionarios Judiciales.</t>
  </si>
  <si>
    <t>Número de jueces (as) calificados/número jueces (as) objeto de calificación</t>
  </si>
  <si>
    <t>Consolidado</t>
  </si>
  <si>
    <t xml:space="preserve">Registro de cargos vacantes y provisto en carrera - jueces </t>
  </si>
  <si>
    <t>Publcación de lista de elegibles y vacantes</t>
  </si>
  <si>
    <t>Plan de necesidades de formación Judicial</t>
  </si>
  <si>
    <t>Gestión de la Formación Judficial</t>
  </si>
  <si>
    <t>Lider del proceso de formación judicial / servidor judicial de apoyo</t>
  </si>
  <si>
    <t>Realizar seguimiento a los eventos programados  por la EJRLB en la sccional.</t>
  </si>
  <si>
    <t>Difundir y divulgar la información académica</t>
  </si>
  <si>
    <t>a) Expedición de actos administrativos (circular)
b) Divulgación de los eventos académicos programados por la EJRLB.</t>
  </si>
  <si>
    <t>Realizar reuniones con el Grupo Seccional de Apoyo</t>
  </si>
  <si>
    <t xml:space="preserve">a) Expidición de acto administrativo (circular).
</t>
  </si>
  <si>
    <t>Actas de reuniones</t>
  </si>
  <si>
    <t>Divulgar las medidas de descongestión y reordenamiento adoptadas por el CSJ</t>
  </si>
  <si>
    <t>Gestión de Reordenamiento Judicial</t>
  </si>
  <si>
    <t>Lider del proceso l / servidor judicial de apoyo</t>
  </si>
  <si>
    <t>Seguimiento al cumplimiento de  metas de las medidas transitorias establecidas por  CSJ</t>
  </si>
  <si>
    <t>a) Analizar la descongestión y el cumpimiento de las  despachos judiciales objeto de medidas transitorias establecidas por el CSJ .</t>
  </si>
  <si>
    <t>Metas establecidas por el CSJ / número de actuaciones emitidas por  los despachos judiciales objeto de seguimiento (medidas transitorias)</t>
  </si>
  <si>
    <t>Identificar las posibles inconsistencias en la información reportada en el sistema información Sierju</t>
  </si>
  <si>
    <t>a) Identificar y analizar las posibles causas de las inconsistecias en la información reportada por los despachos Judiciales (Sierju)
b) Requerimientos a los despachos judiciales para hacer los ajustes  si es del caso.
C)Atender la novedad .</t>
  </si>
  <si>
    <t>Número de Formularios con inconsistencias reportadas/Número de formularios diligenciados - reportados</t>
  </si>
  <si>
    <t>Informe</t>
  </si>
  <si>
    <t>Analisís, Verificación de la información estadística y visita a  los siguientes despachos Judiciales.
a. Dos (2) despachos que reporten los mayores egresos dentro del período.
b. Dos (2) despachos que reporten mayor número de procesos sin trámite dentro del período.
c. Dos (2) despachos que reporten los mayores ingresos dentro del período.
d. Dos (2) despachos que reporten los más altos índices de rendimiento.
Según el art y el acuerdo en mención, la visita deberá ser prácticada a más tardar el día 15 del mes de Julio de cada año.</t>
  </si>
  <si>
    <t xml:space="preserve">I. Identificar y Analisís,  de la información estadística de los:
a. Dos (2) despachos que reporten los mayores egresos dentro del período.
b. Dos (2) despachos que reporten mayor número de procesos sin trámite dentro del período.
c. Dos (2) despachos que reporten los mayores ingresos dentro del período.
d. Dos (2) despachos que reporten los más altos índices de rendimiento.Identificar los egresos, ingresos inequitativos  e inventarios acumulados por especialidad en comparación con el periodo anterior.
II. Elaboración del informe en cumplimiento nforme en cumplimientoArt 13 del acuerdo 10476. </t>
  </si>
  <si>
    <t>Mantenimiento de equipos de computo</t>
  </si>
  <si>
    <t>Realizar la programación de mantenimiento de equipos de computo
Llevar a cabo el mantenimiento de equipos de computo y dejar la correspondiente evidencia</t>
  </si>
  <si>
    <t>Planeación Estratégica
Mejoramiento del SIGCMA</t>
  </si>
  <si>
    <t>Flor Eucaris Diaz Buitrago
María Eugenia López Bedoya
Marcelo Giraldo Alvarez</t>
  </si>
  <si>
    <t>Elaboración del Plan SIGCMA</t>
  </si>
  <si>
    <t xml:space="preserve">Consultar y analizar el Plan SIGCMA de nivel central
Formular el Plan Seccional SIGCMA bajo los lineamientos del Plan SIGCMA de nivel central
Hacer seguimiento del Plan Seccional SIGCMA </t>
  </si>
  <si>
    <t>Mejoramiento SIGCMA</t>
  </si>
  <si>
    <t>Santiago Millan Ortega
Natalia Sabogal Ortiz</t>
  </si>
  <si>
    <t>Lider del proceso / servidor judicial de apoyo</t>
  </si>
  <si>
    <t>Plan Seccional SIGCMA</t>
  </si>
  <si>
    <t>Medición cuantitativa y cualitativa de los niveles de satisfacción de los usuarios internos y externos de la administración de justicia en relación a la prestación del servicio</t>
  </si>
  <si>
    <t>Medición de la satisfacción del usuario</t>
  </si>
  <si>
    <t>Verificar los procesos y aspectos a evaluar en la encuesta
Diseñar las encuestas de satisfacción
Aplicar las encuestas de satisfacción
Realizar el análisis de los resultados obtenidos</t>
  </si>
  <si>
    <t>Resultados semestrales de la medición de la satisfacción del usuario</t>
  </si>
  <si>
    <t>Número de respuestas calificadas en bueno y excelente/Número de encuestas aplicadas</t>
  </si>
  <si>
    <t>Realizar jornadas de capacitación, divulgación y/o verificación de temas relacionados con el SIGCMA</t>
  </si>
  <si>
    <t>Evaluar las necesidades de capacitación en temas relacionados con el SIGCMA
Elaborar un cronograma de capacitaciones 
Realizar las capacitaciones programadas
Evaluar los conocimientos adquiridos en la capacitación</t>
  </si>
  <si>
    <t>Cronograma de capacitaciones SIGCMA
Listados de asistencia a capacitaciones</t>
  </si>
  <si>
    <t>Número de capacitaciones realizadas/Número de capacitaciones programadas</t>
  </si>
  <si>
    <t>Formular y tramitar las acciones de gestión (correctivas y preventivas)</t>
  </si>
  <si>
    <t>Efectuar revisión de indicadores, riesgos, salidas no conformes, auditorias, revisiones de revisión por la alta dirección, resultados de encuestas de medición de satisfacción
Crear la acción de gestión asociada a la revisión realizada
Plantear las actividades de la acción de gestión, los responsables, las fechas de ejecución de las mismas 
Implementar la acción de gestión
Verificar la pertinenecia de las accciones de gestión para la mejora continua</t>
  </si>
  <si>
    <t>Listado maestro de acciones de gestión</t>
  </si>
  <si>
    <t>Número de acciones de gestión cerradas oportunamente/Número total de acciones de gestión tomadas</t>
  </si>
  <si>
    <t>Coordinar la realización de auditorias internas y externas</t>
  </si>
  <si>
    <t>Recibir la programación de auditorias del nivel central
Comunicar a los líderes y enlaces de proceso la programación
Coordinar con el auditor y los auditados la realización de la auditoría</t>
  </si>
  <si>
    <t>Comunicación de la programación a los interesados</t>
  </si>
  <si>
    <t>Realizar seguimiento al control de riesgos de los diferentes procesos</t>
  </si>
  <si>
    <t>Revisión de matrices de riesgos
Actualización de matrices de riesgos cuando aplique</t>
  </si>
  <si>
    <t>Santiago Millan Ortega
Natalia Sabogal Ortiz
Lideres y enlaces de proceso</t>
  </si>
  <si>
    <t>Matriz de riesgos</t>
  </si>
  <si>
    <t>Consolidar y analizar los indicadores de los procesos del SIGCMA</t>
  </si>
  <si>
    <t>Solicitar a cada uno de los procesos la medición y análisis de los idnicadores
Consolidar los resultados de los indicadores
Analizar los resultado obtenidos
Tomar acciones acordes a los resultados obtenidos</t>
  </si>
  <si>
    <t>Consolidado de los indicadores de gestión de los procesos</t>
  </si>
  <si>
    <t>Número de indicadores en rango crítico/Número total de indicadores</t>
  </si>
  <si>
    <t>Elaborar el informe de revisión por la Alta Dirección</t>
  </si>
  <si>
    <t>Informe de revisión por la alta dirección</t>
  </si>
  <si>
    <t>Orientar al usuario interno y externo acerca del procedimiento para realizar trámites ante la URNA</t>
  </si>
  <si>
    <t>Atender y orientar al usuario acerca del procedimiento para realizar trámites ante la URNA</t>
  </si>
  <si>
    <t>Lenis Arias Bedoya</t>
  </si>
  <si>
    <t>Registro de usuarios que solicitan orientación</t>
  </si>
  <si>
    <t>Digitalización de expediente judicial</t>
  </si>
  <si>
    <t>Determinar la cantidad de expedientes a digitalizar
Verificar y digitalizar los expedientes de cada despacho judicial, bajo los lineamientos del nivel central</t>
  </si>
  <si>
    <t>Informes de avance de digitalizacón de expedientes</t>
  </si>
  <si>
    <t>Número de expedientes digitalizados/Número total de expedientes activos</t>
  </si>
  <si>
    <t>Paula Ximena Vargas Guarin</t>
  </si>
  <si>
    <t>Registro y Control de Abogados y Auxiliares de la Justicia</t>
  </si>
  <si>
    <t>Nicolas Alvarez Jurado
Lina María Mesa
Paula Ximena Vargas Guarín</t>
  </si>
  <si>
    <t>Planeación Estratégica
Gestión Tecnológica
Adquisición de bienes y servicios
Asistencia Legal
Gestión Financiera y Presupuestal
Gestión Humana
Gestión de Seguridad y Salud en el Trabajo
Mejoramiento de la Infraestructura Física
Administración de la Seguridad</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</si>
  <si>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</si>
  <si>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Gestion de la  Información estadística </t>
  </si>
  <si>
    <t xml:space="preserve">Gestion de la  Información Estadística </t>
  </si>
  <si>
    <r>
      <t xml:space="preserve">El sistema de información SIERJU no cuenta con un módulo de reportes que permita obtener información en tiempo real, para tomar decisiones en un monento dado </t>
    </r>
    <r>
      <rPr>
        <b/>
        <sz val="9"/>
        <color rgb="FF000000"/>
        <rFont val="Arial"/>
        <family val="2"/>
      </rPr>
      <t>(Reordenamiento judicial, Gestión de la información Estadística)</t>
    </r>
  </si>
  <si>
    <r>
      <t xml:space="preserve">Implementación de modelos de atención al usuario, a traves de medios o herramientas virtuales </t>
    </r>
    <r>
      <rPr>
        <b/>
        <sz val="9"/>
        <color theme="1"/>
        <rFont val="Arial"/>
        <family val="2"/>
      </rPr>
      <t>(Todos los procesos)</t>
    </r>
  </si>
  <si>
    <r>
      <t xml:space="preserve">Concientización frente al consumo de elementos de papeleria y oficina </t>
    </r>
    <r>
      <rPr>
        <b/>
        <sz val="9"/>
        <color theme="1"/>
        <rFont val="Arial"/>
        <family val="2"/>
      </rPr>
      <t>(Todos los procesos)</t>
    </r>
  </si>
  <si>
    <r>
      <t xml:space="preserve">Crear proyecto para la divulgación y publicación de información relevante para los usuarios </t>
    </r>
    <r>
      <rPr>
        <sz val="10"/>
        <color rgb="FFFF0000"/>
        <rFont val="Arial"/>
        <family val="2"/>
      </rPr>
      <t>(pagina web de la seccional)</t>
    </r>
  </si>
  <si>
    <t>Presentar informe sobre el proceso de auxiliares de la Justicia en el Distrito Judicial</t>
  </si>
  <si>
    <t>Enviar informe al Director Ejecutivo Seccional sobre la recepción de archivo definitivo de los despachos judiciales de Manizales</t>
  </si>
  <si>
    <t>Generar reporte de recepción de archivo anual
Remitir mediante correo electrónico al Director Ejecutivo</t>
  </si>
  <si>
    <t>Oficina Judicial</t>
  </si>
  <si>
    <t>Oficio</t>
  </si>
  <si>
    <t>Puesta en marcha del aplicativo para gestión de copias auténticas y liquidación de arancel judicial</t>
  </si>
  <si>
    <t>Diseño y desarrollo de la herramienta
Llevar a cabo periodo de prueba de la herramienta
Realizar ajustes a la herramienta
Cargar al servidor el aplicativo desarrollado
Capacitar al personal
Puesta en marcha</t>
  </si>
  <si>
    <t>Informe mediante oficio sobre el desarrollo de la herramienta</t>
  </si>
  <si>
    <t>Envíar Oficio con el informe semestral sobre el inventario de depóstos judiciales y conciliación de todas las cuentas judiciales de Manizales, la Dorada y Chinchiná, en cumplimiento en lo establecido en la circular N.61 de 2004</t>
  </si>
  <si>
    <t>Recopilar y consolidar la información 
Elaborar y remitir el informe de la Circular 061</t>
  </si>
  <si>
    <t xml:space="preserve">Enviar oficio con el informe trimestral del inventario de los depósitos judiciales del Distrito Judicial de Caldas, en cumplimiento a lo establecido en la circular DEAJC12- 67 de 2012 </t>
  </si>
  <si>
    <t>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Realizar el informe de revisión por la alta dirección</t>
  </si>
  <si>
    <t>Diligenciar de manera mensual los formatos respectivos para presentar a la aseguradora</t>
  </si>
  <si>
    <t>Una vez se realice el cierre del almacén se debe:
- Descargar archivos de almacén (entradas y salidas)
- Enviar correos electrónicos a talento humano, tesorería y sistemas para solicitud de información
- Diligenciamiento de formatos y verificación de saldos
- Recolección de firmas
- Remisión a la aseguradora</t>
  </si>
  <si>
    <t>Adquisición de Bienes y Servicios</t>
  </si>
  <si>
    <t>Mauricio Valencia</t>
  </si>
  <si>
    <t>Correo a la aseguradora con los formatos diligenciados</t>
  </si>
  <si>
    <t>Realizar con el área contable la conciliación entre los aplicativos SIIF y SICOF</t>
  </si>
  <si>
    <t>Una vez se realice el cierre del almacén se debe:
- Descargar archivos de activos en bodega, cartera y total activo por cuenta contable 
- Diligenciar archivo de conciliación (columna almacén)
- Remitir al área contable 
- Cruzar información de almacén con información de contabilidad 
- En caso de presentarse una novedad se debe crear ticket a la mesa de SICOF 
- Firmar el archivo de conciliación y remitir al nivel central</t>
  </si>
  <si>
    <t>Formato de conciliación</t>
  </si>
  <si>
    <t>Realizar proceso de baja de RAEE</t>
  </si>
  <si>
    <t xml:space="preserve"> Presentar el reporte técnico del grupo de soporte tecnológico
- Realizar reintegros y traslados respectivos
- Decidir el corte con el cual se realizará la baja
- Generar el listado de elementos a dar de baja
- Proyectar la resolución
- Solicitar la autorización de baja al Director Ejecutivo
- Solicitar certificados de contaduría y presupuesto
- Informar al área de auditoría
- Ajustar la resolución de baja y firmar
- Publicar la resolución de baja para recibir postulación de gestor ambiental certificado
- Hacer entrega física de los RAEE
- Realizar la baja de elementos en el SICOF
- Generar actas de baja</t>
  </si>
  <si>
    <t>Actas de baja de RAEE</t>
  </si>
  <si>
    <t>Recopilar y consolidar la información 
Elaborar y remitir el informe de la Circular 067</t>
  </si>
  <si>
    <t>Correo electrónico y archivo de excel</t>
  </si>
  <si>
    <t>Descargar estadística de reparto
Verificar novedades de reparto (novedades en Justicia XXI vs SARJ)
Elaborar acta de seguimiento</t>
  </si>
  <si>
    <t>Acta de seguimiento de reparto</t>
  </si>
  <si>
    <t>Enviar informe de estadística semestral de la oficina de Gestión en Salud a la Dirección Ejecutiva Seccional</t>
  </si>
  <si>
    <t>Descargar estadistica 
Consolidar y remitir el informe de la Oficina de Gestión en Salud</t>
  </si>
  <si>
    <t>Correo electrónico</t>
  </si>
  <si>
    <t>Revisión de correo electrónico diariamente
Verificar estados electrónicos diariamente
Diligenciar cuadro de seguimiento 
Ingresar al aplicativo EKOGUI (estado, providencia y pasivo litigioso)
Contestación de demanda, recurso de apelación, alegatos y/o presentación de memoriales al despacho a traves del correo electrónico e ingerso pertinente a la plataforma EKOGUI
Registrar cada uno de los procesos y conciliaciones extrajudiciales recepcionados y las respectivas fichas técnicas adelantadas en el Comité de Defensa Judicial
Registro del acta de la procuraduría a fin de terminar la diligencia en EKOGUI</t>
  </si>
  <si>
    <t>Verificar el Sistema de Gestión de Cobro Coactivo de manera mensual, de acuerdo a los procesos susceptibles a aplicar figura de prescripción
Generar la reolución de prescripción
Proceder con el archivo del expediente
Elaboración y presentación de los informes de procesos terminados por prescripción</t>
  </si>
  <si>
    <t>12 Informes en el año</t>
  </si>
  <si>
    <t>Recibir la providencia o acto administrativo donde constan obligaciones claras, expresas y exigibles conforme al articulo 422 del Codigo General del Proceso
Constatar el cumplimiento de los requisitos legales del título
Ingresar la información al Sistema GCC para la creación del proceso
Iniciar las etapas correspondientes al proceso de cobro coactivo de conformidad con la Resolución 2041 del 20 de agosto de 2020
Agotamiento de etapas y obtención de recaudo en cada una de ellas
Generación de certificación mensual 
Validar el cumplimiento de las metas de recaudo instauradas por el nivel central, de acuerdo al aplicativo GCC</t>
  </si>
  <si>
    <t>12 Certificaciones de GCC (Gestión cobro coactivo) en el año</t>
  </si>
  <si>
    <t>Generar certificado mensual del Sistema GCC
Presentación por parte de los abogados ejecutores al comité seccional de cartera</t>
  </si>
  <si>
    <t>12 Certificaciónes en el año
Actas Comité Seccional de Cartera</t>
  </si>
  <si>
    <t>Revisar la información litigiosa y su estado conforme a la información reportada por Justicia XXI y los Despachos Judiciales
Revisar la información con el aplicativo EKOGUI
Remitir al nivel central para su evaluación y posterior remisión al contador de la seccional para generación de certificado
Generar informe</t>
  </si>
  <si>
    <t>Generar participación en el ejercicio presupuestal de la Seccional</t>
  </si>
  <si>
    <t>Elaborar informes y entregar los apartes especificos a las partes interesadas, con el fin de determinar las actividades para una adecuada gestión del presupuesto
Recibir las observaciones de las áreas pertinentes
Realizar el tramite pertinente de acuerdo a las observaciones (traslados, adiciones y reducciones)</t>
  </si>
  <si>
    <t>4 Análisis de ejecución y necesidades PAC</t>
  </si>
  <si>
    <t>Elaborar la resolución de escala de viáticos y trámite de otorgamiento, legalización, reconocimeinto y pago, de conformidad con los parámetros del nivel central
Remitir via correo electrónico a todos los servidores judiciales del Distrito la resolución 
Circularizar por correo eléctronico a los servidores con comisiones pendientes por legalizar</t>
  </si>
  <si>
    <t>Gestión Financiera y Presupuestal, Adquisición de Bienes y Servicios</t>
  </si>
  <si>
    <t>1 Divulgación anual de la resolución para la gestión de viáticos
4 Revisiones de las comisiones pendientes por legalizar</t>
  </si>
  <si>
    <t>(Comisiones legalizadas/Comisiones concedidas)*100</t>
  </si>
  <si>
    <t>Depuración de los valores en Reserva Presupuestal a Diciembre 31</t>
  </si>
  <si>
    <t>Revisar la ejecución de reservas presupuestales
Verificar con la persona responsable la ejecución correspondiente a la reserva presupuestal</t>
  </si>
  <si>
    <t>4 Informes de ejecución de reserva presupuestal</t>
  </si>
  <si>
    <t>Ruben Dario Betancur</t>
  </si>
  <si>
    <r>
      <t xml:space="preserve">Disminución o cambios en la asignación de Presupuesto por parte del Gobierno Nacional para el funcionamiento de la Rama Judicial </t>
    </r>
    <r>
      <rPr>
        <b/>
        <sz val="9"/>
        <color theme="1"/>
        <rFont val="Arial"/>
        <family val="2"/>
      </rPr>
      <t>(Todos los procesos)</t>
    </r>
  </si>
  <si>
    <r>
      <t xml:space="preserve">Virus que afecten el funcionamiento de los equipos </t>
    </r>
    <r>
      <rPr>
        <b/>
        <sz val="9"/>
        <color theme="1"/>
        <rFont val="Arial"/>
        <family val="2"/>
      </rPr>
      <t>(Todos los procesos)</t>
    </r>
  </si>
  <si>
    <r>
      <t>Accesos de personas o grupos malintencionados y ataques cibernéticos</t>
    </r>
    <r>
      <rPr>
        <b/>
        <sz val="9"/>
        <color theme="1"/>
        <rFont val="Arial"/>
        <family val="2"/>
      </rPr>
      <t xml:space="preserve"> (Todos los procesos)</t>
    </r>
  </si>
  <si>
    <r>
      <t xml:space="preserve">Fallas en los canales de internet por parte del proveedor del servicio </t>
    </r>
    <r>
      <rPr>
        <b/>
        <sz val="9"/>
        <color theme="1"/>
        <rFont val="Arial"/>
        <family val="2"/>
      </rPr>
      <t xml:space="preserve">(Todos los procesos) </t>
    </r>
  </si>
  <si>
    <r>
      <t xml:space="preserve">Falla en la prestación de los servicios públicos de agua, energía eléctrica, telefonía </t>
    </r>
    <r>
      <rPr>
        <b/>
        <sz val="9"/>
        <color rgb="FF000000"/>
        <rFont val="Arial"/>
        <family val="2"/>
      </rPr>
      <t>(Todos los procesos)</t>
    </r>
  </si>
  <si>
    <r>
      <t xml:space="preserve">Ausencia temporal o permanente de gestores externos de manejo de residuos </t>
    </r>
    <r>
      <rPr>
        <b/>
        <sz val="9"/>
        <color theme="1"/>
        <rFont val="Arial"/>
        <family val="2"/>
      </rPr>
      <t>(Todos los procesos)</t>
    </r>
  </si>
  <si>
    <r>
      <t xml:space="preserve">Falta de estandarización de las estructuras de funcionamiento y de personal en las Direcciones Seccionales </t>
    </r>
    <r>
      <rPr>
        <b/>
        <sz val="9"/>
        <color rgb="FF000000"/>
        <rFont val="Arial"/>
        <family val="2"/>
      </rPr>
      <t>(Planeación estatégica, mejoramiento de la infraestructura física, adquisición de bienes y servicios, gestión financiera y presupuestal, gestión humana, gestión de seguridad y salud en el trabajo, gestión tecnológica, asistencia legal)</t>
    </r>
  </si>
  <si>
    <r>
      <t xml:space="preserve">Se requiere mejorar los canales de internet en todo el distrito </t>
    </r>
    <r>
      <rPr>
        <b/>
        <sz val="9"/>
        <color rgb="FF000000"/>
        <rFont val="Arial"/>
        <family val="2"/>
      </rPr>
      <t>(Gestión tecnológica)</t>
    </r>
  </si>
  <si>
    <r>
      <t xml:space="preserve">Falta de aplicación de políticas de seguridad de la información Acuerdo PSAA14-10279 </t>
    </r>
    <r>
      <rPr>
        <b/>
        <sz val="9"/>
        <color rgb="FF000000"/>
        <rFont val="Arial"/>
        <family val="2"/>
      </rPr>
      <t>(Gestión tecnológica)</t>
    </r>
  </si>
  <si>
    <r>
      <t xml:space="preserve">Falta de capacidad de cubrimiento de las necesidades del servicio de tecnología que brinda la mesa de ayuda </t>
    </r>
    <r>
      <rPr>
        <b/>
        <sz val="9"/>
        <color theme="1"/>
        <rFont val="Arial"/>
        <family val="2"/>
      </rPr>
      <t>(Gestión Tecnológica)</t>
    </r>
  </si>
  <si>
    <r>
      <t xml:space="preserve">Desactualización de tablas de retención documental de los procesos de la Dirección Ejecutiva Seccional </t>
    </r>
    <r>
      <rPr>
        <b/>
        <sz val="9"/>
        <color theme="1"/>
        <rFont val="Arial"/>
        <family val="2"/>
      </rPr>
      <t>(Planeación estatégica, mejoramiento de la infraestructura física, adquisición de bienes y servicios, gestión financiera y presupuestal, gestión humana, gestión de seguridad y salud en el trabajo, gestión tecnológica, asistencia legal)</t>
    </r>
  </si>
  <si>
    <t>Accesos de personas o grupos malintencionados y ataques cibernéticos</t>
  </si>
  <si>
    <t>Virus que afecten el funcionamiento de los equipos</t>
  </si>
  <si>
    <t>Fallas en los canales de internet por parte del proveedor del servicio</t>
  </si>
  <si>
    <t xml:space="preserve">Falta de capacidad de cubrimiento de las necesidades del servicio de tecnología que brinda la mesa de ayuda </t>
  </si>
  <si>
    <t>Mejoramiento de canales de internet</t>
  </si>
  <si>
    <t xml:space="preserve">Solicitudes al nivel central del recurso para ampliar banda ancha
Monitorear e identificar las fallas que se presentan por la falta de ese recurso
Elaborar encuesta del grado de satisfacción de los canales de internet
Remitir los resultados de la encuesta a la DEAJ
</t>
  </si>
  <si>
    <t>Adquirir equipos de computo suficientes para continuar con la renovación de la infraestructura informática</t>
  </si>
  <si>
    <t>Gestión Tecnológica
Adquisición de bienes y servicios</t>
  </si>
  <si>
    <t>Constancia de instalación de equipos de computo</t>
  </si>
  <si>
    <t>Promover la aplicación de las políticas de seguridad establecidas en el Acuerdo PSAA14-10279</t>
  </si>
  <si>
    <t>Realizar la copia diaria de las Bases de Datos de los aplicativos institucionales
Verificar que las aplicaciones esten en línea
Verificar que los servidores no esten saturados
Depurar la información de los servidores que se encuentran en la sala de servidores</t>
  </si>
  <si>
    <t>Informe de copias de seguridad mensual
Reporte de depuración anual</t>
  </si>
  <si>
    <t>Cantidad de horas que un servidor está fuera de línea en el mes/Cantidad de horas de trabajo mensual</t>
  </si>
  <si>
    <r>
      <t xml:space="preserve">Verificar el manual de funciones existente, establecido en el acuerdo 6203 de 2009 y el </t>
    </r>
    <r>
      <rPr>
        <sz val="9"/>
        <color rgb="FFFF0000"/>
        <rFont val="Arial"/>
        <family val="2"/>
      </rPr>
      <t>(CONSEJO)</t>
    </r>
    <r>
      <rPr>
        <sz val="9"/>
        <rFont val="Arial"/>
        <family val="2"/>
      </rPr>
      <t xml:space="preserve">
Verificar las actividades del manual con las personas que actualmente desempeñan sus funciones en las áreas de la Dirección ejecutiva Seccional y el Consejo Seccional
Ajustar los manuales de funciones con los requisitos establecidos por el Departamento Administrativo de Función Pública
Verificar las competencias comportamentales por niveles de los cargos con el Decreto 2539 de 2005
Presentar los manuales de funciones ajustados
Aprobación de Manuales de Funciones
Socialización y entrega de manuales a cada servidor judicial</t>
    </r>
  </si>
  <si>
    <t>Natalia Sabogal Ortiz
Santiago Millan</t>
  </si>
  <si>
    <t>Verificar los programas actuales de bienestar social para identificar cuales pueden tener continuidad y cuales deben ser fortalecidos
Identificar necesidades de implementación de nuevos programas de bienestar social
Establecer los programas de bienestar social a desarrollar en el año
Ejecutar los programas de bienestar social establecidos</t>
  </si>
  <si>
    <t>Determinar dentro de la sede judicial, el espacio para ubicar las salas de lactancia
Realizar la solicitud de adecuaciones necesarias para la instalación de la sala de lactancia
Instalar las salas de lactancia 
Comunicar a los servidores judiciales la implementación de las salas de lactancia para que pueda hacer uso de las mismas</t>
  </si>
  <si>
    <t>Salas de lactancia en funcionamiento</t>
  </si>
  <si>
    <t>Realización de capacitaciones en el marco del desarrollo de competencias</t>
  </si>
  <si>
    <t>Elaborar cronograma de capacitaciones para fortalecimiento de competencias
Ejecutar el cronograma</t>
  </si>
  <si>
    <t>Capacitaciones suministradas</t>
  </si>
  <si>
    <t>31/02/2021</t>
  </si>
  <si>
    <r>
      <t xml:space="preserve">Falta de capacitación del personal en la Seccional para el manejo de las plataformas de Colombia Compra Eficiente </t>
    </r>
    <r>
      <rPr>
        <b/>
        <sz val="9"/>
        <color rgb="FF000000"/>
        <rFont val="Arial"/>
        <family val="2"/>
      </rPr>
      <t>(Adquisición de bienes y servicios)</t>
    </r>
  </si>
  <si>
    <t xml:space="preserve">Capacitar al personal de la Dirección Ejecutiva Seccional, involucrado en el proceso de adquisición de bienes y servicios en el manejo de las plataformas de Colombia Compra Eficiente </t>
  </si>
  <si>
    <t>Plan de necesidades para el año siguiente</t>
  </si>
  <si>
    <t>Publicación de modificaciones realizadas durante el trimestre</t>
  </si>
  <si>
    <t>Luz Yaneth Valencia Gomez
Gloria Isabel Orozco Murillo</t>
  </si>
  <si>
    <t>Adquisición de bienes y servicios
Gestión financiera y presupuestal
Gestión Humana y SST
Gestión Tecnológica
Mejoramiento de la Infraestructura Física
Gestión de la formación judicial</t>
  </si>
  <si>
    <r>
      <t xml:space="preserve">Determinar el personal que requiere capacitación en las plataformas de Colombia Compra Eficiente 
</t>
    </r>
    <r>
      <rPr>
        <sz val="9"/>
        <color theme="1"/>
        <rFont val="Arial"/>
        <family val="2"/>
      </rPr>
      <t>Elaborar el documento de solicitud para que sea incluido en el plan de necesidades de formación judicial</t>
    </r>
    <r>
      <rPr>
        <sz val="9"/>
        <rFont val="Arial"/>
        <family val="2"/>
      </rPr>
      <t xml:space="preserve">
Enviar la solicitud al Consejo Seccional para su inclusión en el plan de necesidades de formación judicial
Realizar cronograma para capacitación interna
Desarrollar las capacitaciones</t>
    </r>
  </si>
  <si>
    <t xml:space="preserve">Solicitud de capacitación en las plataformas de Colombia Compra Eficiente 
Asistencias a cuatro (4) capacitaciones internas </t>
  </si>
  <si>
    <r>
      <t xml:space="preserve">Suficiencia de proveedores inscritos en la plataforma de Colombia Compra Eficiente, para suplir las necesidades de adquisición de bienes y servicios </t>
    </r>
    <r>
      <rPr>
        <b/>
        <sz val="9"/>
        <color theme="1"/>
        <rFont val="Arial"/>
        <family val="2"/>
      </rPr>
      <t>(Adquisición de bienes y Servicios)</t>
    </r>
  </si>
  <si>
    <r>
      <t xml:space="preserve">Fallas en las plataformas externas para la gestión de los procesos (LifeSize, CICERO, Banco Agrario, SICOF, SIIF, Colombia Compra Eficiente, Ofice 365) </t>
    </r>
    <r>
      <rPr>
        <b/>
        <sz val="9"/>
        <color theme="1"/>
        <rFont val="Arial"/>
        <family val="2"/>
      </rPr>
      <t>(Todos los procesos)</t>
    </r>
  </si>
  <si>
    <r>
      <t xml:space="preserve">Orientación y acompañamiento en el manejo de la plataforma tecnológica RP1 Cloud y Lifesize cloud para el desarrollo de audiencias virtuales y trabajo en casa </t>
    </r>
    <r>
      <rPr>
        <b/>
        <sz val="9"/>
        <color theme="1"/>
        <rFont val="Arial"/>
        <family val="2"/>
      </rPr>
      <t>(Gestión tecnológica, Comunicación institucional)</t>
    </r>
  </si>
  <si>
    <r>
      <t xml:space="preserve">Asignación insuficiente de recursos por parte del Ministerio de Hacienda para gastos de funcionamiento </t>
    </r>
    <r>
      <rPr>
        <b/>
        <sz val="9"/>
        <color theme="1"/>
        <rFont val="Arial"/>
        <family val="2"/>
      </rPr>
      <t>(Todos los procesos)</t>
    </r>
  </si>
  <si>
    <r>
      <t>Adquisición de elementos de trabajo insuficientes de acuerdo con la asignación de recursos</t>
    </r>
    <r>
      <rPr>
        <b/>
        <sz val="9"/>
        <color rgb="FF000000"/>
        <rFont val="Arial"/>
        <family val="2"/>
      </rPr>
      <t xml:space="preserve"> (Todos los procesos)</t>
    </r>
  </si>
  <si>
    <r>
      <t xml:space="preserve">Bajo nivel de utilización de cuentas de correo electrónico personales </t>
    </r>
    <r>
      <rPr>
        <b/>
        <sz val="9"/>
        <color theme="1"/>
        <rFont val="Arial"/>
        <family val="2"/>
      </rPr>
      <t>(Comunicación Institucional, Planeación Estratégica)</t>
    </r>
  </si>
  <si>
    <t>Implementar herramientas que permitan mejorar la eficiencia y eficacia de las labores desarrolladas en los distintos procesos a cargo de la dirección ejecutiva</t>
  </si>
  <si>
    <t>Encuestas semestral de satisfacción de los canales de comunicación
Oficio de solicitud de ampliación de canales de internet basados en la encuesta y la monitorización del canal que este disponible</t>
  </si>
  <si>
    <t>Realizar la adquisición a traves de la plataforma de Colombia Compra Eficiente con el presupuesto asignado por el Consejo Superior
Instalar los equipos en los sitios definidos por la Dirección Ejecutiva</t>
  </si>
  <si>
    <t>Adquirir equipos de cómputo para continuar con la renovación de la infraestructura tecnológica</t>
  </si>
  <si>
    <t>(Cantidad de equipos renovados/Cantidad total de equipos a renovar)*100</t>
  </si>
  <si>
    <t xml:space="preserve">Identificar los procesos de la Dirección Ejecutiva que requieren de una herramienta de apoyo para la realización de las funciones a cargo
Determinar el ingeniero de sistemas de apoyo para el desarrollo de las herramientas necesarias
Diseño y desarrollo de las herramientas
Implementación y capacitación </t>
  </si>
  <si>
    <t>Herramientas implementados</t>
  </si>
  <si>
    <t>Presentar el proyecto a la unidad administrativa de la Dirección Ejeucitva de Administración Judicial
Realizar el estudio de factibilidad de implementación de sistema de energias renovables  (auditoria energética, diagnóstico actual de energía eléctrica, desempeño energético y medida de eficiencia, viabilidad de implementación)
Contratar la adquisición e implementación de sistema de energia renovable</t>
  </si>
  <si>
    <t>Mejoramiento de la Infraestructura Física
Adquisición de bienes y servicios</t>
  </si>
  <si>
    <t>Mejoramiento de la Infraestructura Física
Adquisición de bienes y servicios
Mejoramiento del SICGMA</t>
  </si>
  <si>
    <t>Informe presentado a la unidad administrativa
Contrato para realizar la auditoría energética
Contrato de la adquisición e implementación de energía renovable</t>
  </si>
  <si>
    <t>Continuar con las gestiones para la reubicación de la Sede Judicial del municipio de Chinchiná</t>
  </si>
  <si>
    <t xml:space="preserve">Realizar un análisis de disponibilidad de inmuebles para la sede judicial de Chinchiná en calidad de arrendamiento con opción de compra
Realizar visita de inspección a los inmuebles disponibles
Analizar la viabilidad de construcción de sede compartida con otra entidad pública
Solicitar a la Gobernación y a la Alcaldia de Chinchiná, posibilidades de dar lote en donación para la construcción de nueva sede </t>
  </si>
  <si>
    <t>Informe semestral de gestiones adelantadas</t>
  </si>
  <si>
    <t>Registro y depuración de información contable 
Realizar la conciliación de la información contable
Unificar la información de las dos unidades ejecutoras que maneja la seccional
Elaborar los estados financieros bajo los parametros y en los formatos establecidos por el nivel central e incluir las notas en los etados financieros como parte interal de los mismos</t>
  </si>
  <si>
    <t>1 Estado Financiero trimestral</t>
  </si>
  <si>
    <t>Avance del Plan de Trabajo</t>
  </si>
  <si>
    <t xml:space="preserve">Recibir las solicitudes de seguridad individual y/o colectiva
Elaborar el documento para remisión a la Oficina de Seguridad del Consejo Superior de la Judicatura
Hacer seguimiento de las solicitudes enviadas </t>
  </si>
  <si>
    <t>Informe anual de solicitudes recibidas</t>
  </si>
  <si>
    <t>Solicitud de creación de procedimiento mediante acto administrativo para la vinculación de personal</t>
  </si>
  <si>
    <t>Elevar la solicitud a la Dirección Ejecutiva de Administración Judicial frente a la necesidad de crear un Acuerdo donde se establezcan claramente las diferentes políticas y procedimientos para la vinculación de personal: 
- fechas máximas de vinculación: El proceso de vinculación debe hacerse máximo el dia 10 de cada mes, en el caso de diciembre, se debe realizar el dia 3 del mes (calendario)
- La posesión del personal debe realizarse en días hábiles, posterior al cumplimiento de la entrega de documentos y formatos (afiliaciones, examen médico ocupacional, posesión de cargos con la relación de documentos a entregar en la posesión)
- Lineamientos para la planeación de licencias, vacaciones, reemplazos de personal
- Información oportuna de novedades
- Afiliaciones a EPS, Fondo de pensiones, ARL
Elaborar el reporte de la cantidad de casos que no cumplen con requisitos para adjuntarlo a la solicitud</t>
  </si>
  <si>
    <t>Lina Maria Mesa
Marcelo Giraldo Alvarez</t>
  </si>
  <si>
    <t>Elaborar y remitir propuesta para ampliación de planta de personal al Nivel Central</t>
  </si>
  <si>
    <t>Propuestas de ampliación de plantas de personal del Consejo Seccional y la Dirección Ejecutiva Seccional</t>
  </si>
  <si>
    <t xml:space="preserve">Unidades Misionales del Consejo Superior de la Judicatura / Dirección Ejecutiva Seccional de Administración Judicial / Unidades misionales del Consejo Seccional de la Judicatura / </t>
  </si>
  <si>
    <t>Ejecutar el Plan de Trabajo del Sistema de Gestión de Seguridad y Salud en el Trabajo</t>
  </si>
  <si>
    <t>Realizar las actividades propuestas en el Plan de Trabajo del Sistema de Seguridad y Salud en el Trabajo</t>
  </si>
  <si>
    <t>(Cantidad de actividades ejecutadas/Cantidad de actividades programadas)*100</t>
  </si>
  <si>
    <t>Generar el listado de auxiliares de la justicia
Realizar el análisis del listado obtenido y remitirlo a la Dirección Ejecutiva mediante correo electrónico</t>
  </si>
  <si>
    <t>Realizar proceso de baja de vehiculos</t>
  </si>
  <si>
    <t>Realizar el peritaje de los vehiculos
Proyectar la resolución
Solicitar la autorización de baja al Director Ejecutivo
Solicitar certificados de contaduría y presupuesto
Informar al área de auditoría
Ajustar la resolución de baja y firmar
Publicar la resolución de baja 
Realizar la baja de elementos en el SICOF
Generar actas de baja</t>
  </si>
  <si>
    <t>Acta de baja de vehículos</t>
  </si>
  <si>
    <t>Consolidar el plan de necesidades 2022</t>
  </si>
  <si>
    <t>Publicar el plan anual de adquisiciones en la plataforma SECOP II y en la página web de la Rama Judicial
Realizar actualizaciones del plan anual de adquisiciones, en la plataforma SECOP II y en la página web de la Rama Judicial</t>
  </si>
  <si>
    <t>Plan anual de adquisiciones 2021</t>
  </si>
  <si>
    <t>Adelantar la contratación de acuerdo a los proyectos presentados a la unidad administrativa para el mejoramiento de la infraestructura física
Elaborar y divulgar informe de los procesos mejoramiento y mantenimiento de infraestructura física</t>
  </si>
  <si>
    <t>Informe del plan de necesidades en inversión 2021
Contratos asociados a cada proyecto de inversión
Informe final de mejoramiento y mantenimiento de la infraestructura física</t>
  </si>
  <si>
    <t>Elaborar y presentar el informe de contratación al Director Ejecutivo Seccional y a la Contraloría General 
Elaborar y socializar con el Consejo Seccional informe semestral de la contratación</t>
  </si>
  <si>
    <t>Informe mensual de contratación
Informe Semestral de la contratación</t>
  </si>
  <si>
    <t>Asignación insuficiente de recursos por parte del Ministerio de Hacienda para gastos de funcionamiento</t>
  </si>
  <si>
    <t>6, 7</t>
  </si>
  <si>
    <r>
      <t xml:space="preserve">Políticas de austeridad de recursos para elementos de papeleria y oficina frente a la necesidad real </t>
    </r>
    <r>
      <rPr>
        <b/>
        <sz val="9"/>
        <color theme="1"/>
        <rFont val="Arial"/>
        <family val="2"/>
      </rPr>
      <t>(Adquisición de bienes y servicios)</t>
    </r>
  </si>
  <si>
    <t>Fallas en las plataformas externas para la gestión de los procesos (LifeSize, CICERO, Banco Agrario, SICOF, SIIF, Colombia Compra Eficiente, Ofice 365)</t>
  </si>
  <si>
    <t>Ausencia temporal o permanente de gestores externos de manejo de residuos</t>
  </si>
  <si>
    <t xml:space="preserve">Falla en la prestación de los servicios públicos de agua, energía eléctrica, telefonía </t>
  </si>
  <si>
    <t>Falta de estandarización de las estructuras de funcionamiento y de personal en las Direcciones Seccionales</t>
  </si>
  <si>
    <t>Implementar herramientas que permitan mejorar la eficiencia y eficacia de las labores desarrolladas en los distintos procesos a cargo de la DESAJ</t>
  </si>
  <si>
    <r>
      <t xml:space="preserve">Falta de herramientas para mejorar la eficiencia y eficacia de las labores desarrolladas en la dirección ejecutiva </t>
    </r>
    <r>
      <rPr>
        <b/>
        <sz val="9"/>
        <color rgb="FF000000"/>
        <rFont val="Arial"/>
        <family val="2"/>
      </rPr>
      <t>(Gestión tecnológica, gestión humana, asistencia legal, mejoramiento de la infraestructura física)</t>
    </r>
  </si>
  <si>
    <t>Adquisición de elementos de trabajo insuficientes de acuerdo con la asignación de recursos</t>
  </si>
  <si>
    <r>
      <t xml:space="preserve">Existen canales virtuales y físicos para la presentación de Peticiones, Quejas, Reclamos y Sugerencias </t>
    </r>
    <r>
      <rPr>
        <b/>
        <sz val="9"/>
        <color rgb="FF000000"/>
        <rFont val="Arial"/>
        <family val="2"/>
      </rPr>
      <t>(Comunicación institucional)</t>
    </r>
  </si>
  <si>
    <t>a) Identificar los despachos judiciales que no reportan la información estadistica Sierju dentro plazo establecido .
b).Elaboración de oficios - requerimientos
c)Seguimiento a los despachos judiciales a los cuales se les hace el requerimiento por no reportar la informaciòn estadistica dentro del plazo establecido</t>
  </si>
  <si>
    <t>Oficios</t>
  </si>
  <si>
    <t>a) Atención de novedades  identificadas por los despachos judiciales por diferentes medios (telefónico, correo electrónico, sistemas entre otros.
b). Novedades identificadas por el Consejo Seccional como administrador del sistemas.
  i) Requerir al despachos para subsanar las novedades encontradas.
ii) Seguimiento a las novedades del despacho requrido.</t>
  </si>
  <si>
    <t>Número de novedades atendidas / Número de novedades identificadas por el CSJ</t>
  </si>
  <si>
    <t>Listado de asistencia</t>
  </si>
  <si>
    <t>Número de capacitaciones - acompañamientos/ número de funcionarios judicial a reportar la información estadistica</t>
  </si>
  <si>
    <t>a) Verificar en que municipio(s) se desempeñaron los jueces a calificar
b) Clasificar los municipios por zonas
c) Elaborar el cronograma de visitas por zonas 
d) Comunicar el cronograma de visitas al área financiera para que se tenga en cuenta dentro del plan de necesidades. 
e) Solicitar oportunamente los CDP necesarios para dar cumplimiento a lo programado</t>
  </si>
  <si>
    <t>Administración de la carrera judicial
Gestión Financiera y Presupuestal</t>
  </si>
  <si>
    <t>a) Fase de divulgación e inscripciones.
b) Fase de verificación de requisitos mínimos.
c) Fase de pruebas o aplicación de los instrumentos de selección.
d) Trámite de recursos
e) Generación de actos administrativos</t>
  </si>
  <si>
    <t xml:space="preserve">Actos administrativos </t>
  </si>
  <si>
    <t>Proyectos vigilancias Judiciales</t>
  </si>
  <si>
    <t>a) Recepción de formatos de opción de sede 
b) Consolidación de la lista de elegibles 
c) Remisión al nominador de la lista de elegibles
d) Seguimiento a lista de elegibles</t>
  </si>
  <si>
    <t xml:space="preserve">Lista de elegibles </t>
  </si>
  <si>
    <t>Porcentaja</t>
  </si>
  <si>
    <t>Lista de elegibles</t>
  </si>
  <si>
    <t>a) Publicación del registro seccional de elegibles 
b) Actualización del registro seccional de elegibles 
c) Registro elegibles Actualizado</t>
  </si>
  <si>
    <t>N/A</t>
  </si>
  <si>
    <t>Conceptos Favorables o desfavorables (actos admintrativos)</t>
  </si>
  <si>
    <t>Proyectar conceptos a las solicitudes de traslados</t>
  </si>
  <si>
    <t xml:space="preserve">a) Recepcionar las solicitudes de traslado
b) Emitir el concepto respecto a la solicitud de traslado 
c) Notificación de concepto de favorable o desfavorable de traslado al servidor judicial 
d) Enviar concepto favorable al respectivo nominador las solicitudes de traslado
b) Emitir el concepto respecto a la solicitud de traslado </t>
  </si>
  <si>
    <t>opciones de sede presentadas/ listas de elegibles realizadas</t>
  </si>
  <si>
    <t>Número de solicitudes de traslado allegadas/ Número de solicitudes de traslados trámitadas</t>
  </si>
  <si>
    <t>a) Elaborar el listado de jueces a calificar
b) Consolidación de factores 
c) Calificación del factor Eficiencia y Rendimiento.
d) Calificación del factor publicidad
e) Calificación integral de servicios
f)  Elaboración y envió de información a la Unidad de Administración de Carrera Judicial</t>
  </si>
  <si>
    <t xml:space="preserve">Informe </t>
  </si>
  <si>
    <t xml:space="preserve">Consolidaciòn calificación integral de los empleados </t>
  </si>
  <si>
    <t xml:space="preserve">a) Consolidación de la calificación integral de servicios de los empleados en carrera, remitida por los respectivos nominadores 
b) Eleboración y envió de información a la unidad de administracoin de carrera judicial </t>
  </si>
  <si>
    <t>a) Seguimiento al número de vacantes de jueces sin lista de elegibles
b) Consolidar y publicar la información de las vacantes definitivas de cargos de funcionarios reportada por las autoridades nominadoras.
b) Seguimiento al número de cargos de jueces provistos por carrera</t>
  </si>
  <si>
    <t>a) Expedición de la circular (plan de necesidades)
b) consolidación necesidades de formación Judicial del distrito Judicial.
c) Envió del plan de necesidades a la EJRLB</t>
  </si>
  <si>
    <t>a)Registrar  los eventos académicos programados por la EJRLB en una base de datos.
b).Control y seguimiento periodico de los eventos académicos programados por la EJRLB.</t>
  </si>
  <si>
    <t>Seguimiento</t>
  </si>
  <si>
    <t>Circular</t>
  </si>
  <si>
    <t>Número de personas convocadas/ Número de personas que asisten</t>
  </si>
  <si>
    <t>Acuerdos</t>
  </si>
  <si>
    <t xml:space="preserve">Registro y Control de Abogados y Auxiliares de la Justicia </t>
  </si>
  <si>
    <t>Coordinadores Seciconales SIGCMA</t>
  </si>
  <si>
    <t>Coordinadores Seciconales SIGCMA
Servidor(es) judicial(es) del proceso asociado a la acción de gestión</t>
  </si>
  <si>
    <t>Dirección Ejecutiva Seccional de Administración Judicial de Manizales</t>
  </si>
  <si>
    <t>Marcelo Giraldo Álvarez</t>
  </si>
  <si>
    <t>Consejo Seccional de la Judicatura de Caldas
Dirección Ejecutiva Seccional de Administración Judicial de Manizales</t>
  </si>
  <si>
    <t>Flor Eucaris Díaz Buitrago
Maria Eugenia López Bedoya
Marcelo Giraldo Álvarez</t>
  </si>
  <si>
    <t>El 29/01/2021 se remitió el inventario trimestral de depósitos, de todo el Distrito Judicial de Caldas, referente al cuarto trimestre  octubre – diciembre de 2020</t>
  </si>
  <si>
    <t>NA</t>
  </si>
  <si>
    <t>Se remitió el 08/01/2021, oficio DESAJMAO21-5 con las necesidades planta de personal de la DESAJ</t>
  </si>
  <si>
    <t>Adelantar acciones que permitan dar cumplimiento a los requisitos establecidos en la ISO 14001:2015 y el Plan de Gestión Ambiental de la RamaJudicial</t>
  </si>
  <si>
    <r>
      <t xml:space="preserve">La proyección del plan de comunicación a mediano plazo (4 años) condiciona la toma de desiciones teniendo en cuenta las necesidades actuales </t>
    </r>
    <r>
      <rPr>
        <b/>
        <sz val="9"/>
        <color theme="1"/>
        <rFont val="Arial"/>
        <family val="2"/>
      </rPr>
      <t>(Comunicación institucional)</t>
    </r>
    <r>
      <rPr>
        <sz val="9"/>
        <color theme="1"/>
        <rFont val="Arial"/>
        <family val="2"/>
      </rPr>
      <t>.</t>
    </r>
  </si>
  <si>
    <t>Paros judiciales, marchas y  problemas de orden publico (Todos los procesos)</t>
  </si>
  <si>
    <t>Adquirir una plataforma tecnologica que facilite la atencion oportuna de los trámites inherentes a las funciones a la entidad (Todos los procesos)</t>
  </si>
  <si>
    <r>
      <t>A pesar de haber actividades planeadas surgen constantemente otras prioridades que desplazan actividades que posteriormente se acumulan</t>
    </r>
    <r>
      <rPr>
        <b/>
        <sz val="9"/>
        <color theme="1"/>
        <rFont val="Arial"/>
        <family val="2"/>
      </rPr>
      <t xml:space="preserve"> (Todos los procesos)</t>
    </r>
  </si>
  <si>
    <t>A pesar de haber actividades planeadas surgen constantemente otras prioridades que desplazan actividades que posteriormente se acumulan</t>
  </si>
  <si>
    <t>Poca cobertura de canales comunicación institucionales (redes sociales) (Comunicación institucional)</t>
  </si>
  <si>
    <t>Numérico</t>
  </si>
  <si>
    <t>Trimestral</t>
  </si>
  <si>
    <t>Anual</t>
  </si>
  <si>
    <t>Semestral</t>
  </si>
  <si>
    <t>En el mes de febrero se instaló la Sala de Lactancia del Palacio de Justicia de Puerto Boyacá</t>
  </si>
  <si>
    <t>Desde el Nivel Central se dio inicio al proyecto de optimización organizacional en las Direcciones Seccionales del país. Se participa en las reuniones programadas y se diligencian los formatos remitidos para análisis de cargas laborales</t>
  </si>
  <si>
    <t>Consejo Seccional</t>
  </si>
  <si>
    <t>Como acción de gestión del Sistema Ambiiental, se elaboró un calendario que contiene fecha destacadas a nivel nacional y/o internacional relacionadas con el medio ambiente. La sensibilización se realiza mediante la remisión de una pieza gráfica o flyer institucional en cada una de las fechas programadas.</t>
  </si>
  <si>
    <t>Se elaboró el Plan SIGCMA de la Seccional</t>
  </si>
  <si>
    <t>Enviar semanal de las actas de seguimiento semanal al reparto realizado por la Oficina Judicial</t>
  </si>
  <si>
    <t>El 10/03/2021 se remitió correo a la Dra Sandra Peñuela, con la información de los vehículos a dar de baja, con el fin de que brinde orientación</t>
  </si>
  <si>
    <t>Se programan dos jornadas de capacitación al año (una por semestre). La primera se desarrollará en el mes de mayo (Plan anticorrupcion) y la segunda en el mes de agosto (Gestión integral de residuos solidos)</t>
  </si>
  <si>
    <t>Se elaboraron los reportes de enero, febrero y marzo, los cuales fueron remitidos a la aseguradora mediante correo electrónico</t>
  </si>
  <si>
    <t>Durante el primer trimestre no se adelantó proceso de baja</t>
  </si>
  <si>
    <t>Durante el primer trimestre de 2021se realizaron 3 actualizaciones al Plan de Adquisiciones, es decir, hay 4 versiones del documento</t>
  </si>
  <si>
    <t>El 09/2/2021, el 03/03/2021 y el 14/04/2021 se remitieron los informes SIRECI de los contratos celebrados en la seccional durante ENERO, FEBRERO Y MARZO de 2021</t>
  </si>
  <si>
    <t>Se elaboró el formato de conciliación de enero, febrero y marzo de 2021</t>
  </si>
  <si>
    <t>La Jefe de la Oficina Judicial presentá informe de avance del aplicativo para gestión de copias auténticas y liquidación de arancel judicial</t>
  </si>
  <si>
    <t>Se elaboran los informes de enero, febrero y marzo</t>
  </si>
  <si>
    <t>Se elaboran los certificados de enero, febrero y marzo</t>
  </si>
  <si>
    <t>Se elabora el informe en excel sobre los procesos información litigiosa del primer trimestre de 2021</t>
  </si>
  <si>
    <t>Se elabora el informe en excel sobre los procesos cargados al aplicativo EKOGUI durante el primer trimestre de 2021</t>
  </si>
  <si>
    <t>Se elaboraron los estados financieros correspondientes al último trimestre de 2020</t>
  </si>
  <si>
    <t>El proyecto inició durante el 2020 y se plantea finalizar su ejecución durante el 2021</t>
  </si>
  <si>
    <t>Adquisición de 66 equipos de cómputo mediante orden de compra 62105, los cuales estan en la Sede y en proceso de ingreso al almacén para su posterior instalación</t>
  </si>
  <si>
    <t>Constancia de mantenimientos de equipos de computo realizados</t>
  </si>
  <si>
    <t>Informes de avance de digitalización de expedientes</t>
  </si>
  <si>
    <t>Durante el primer trimestre de 2021 se realizaron un total de 401 mantenimientos preventivos a equipos de cómputo en la Seccional</t>
  </si>
  <si>
    <t>Durante el primer trimestre de 2021 se adelantaron 2 capacitaciones sobre el manejo de la plataforma SECOP</t>
  </si>
  <si>
    <t xml:space="preserve">Durante el primer trimestre del año 2021 se realizaron un total de 73 actividades con 153 servidores judiciales, logrando un 15,4% de avance en las actividades del Plan de Trabajo </t>
  </si>
  <si>
    <t>Se elaboró el Informe de Revisión por la Alta Dirección correspondiente al año 2020</t>
  </si>
  <si>
    <t>No tiene avance porque el decreto vigentes y políticas vienen desde el año vigencia anterior, no han emitido nuevo decreto</t>
  </si>
  <si>
    <t>Se presenta el informe de reserva presupuestal con corte a marzo de 2021</t>
  </si>
  <si>
    <t>Análisis y ejecución presupuestal con corte a marzo de 2021</t>
  </si>
  <si>
    <t>A la fecha se han adelantado un total de dos actividades de bienestar social con los servidores judiciales de la Seccional</t>
  </si>
  <si>
    <t>Se solicitó a la Gobernación de Caldas, posibilidades de dar bien inmueble en donación para la construcción de nueva sede (DESAJMAO21-174), quien indicó no tener actualmente inmueble para los fines solicitados (G.B. 031)
Se solicitó a la Alcaldía del municipio de Chinchiná la posibilidad de donar lote para construcción de Sede Judicial (DESAJMAO20-542)
Se remitieron oficio Oficio DESAJMAO20-747 y DESAJMAO21-661 a la DEAJ, acompañados de propuesta para construcción de Sede con opción de compra</t>
  </si>
  <si>
    <t>El 01/02/2021 se remitió circular No. DESAJMAC21-1, con el fin de socializar con los servidores judiciales del distrito respecto de las medidas de ahorro y de protección del medio ambiente, destacando que las mismas no son excluyentes de las buenas ideas que puedan generar y aplicar en el día a día.
Remisión de dos piezas gráficas asociadas a la sensibilización ambiental con los servidores judiciales.</t>
  </si>
  <si>
    <t>Se presenta informe de copias de seguridad de la Seccional para los meses de enero, febrero y marzo</t>
  </si>
  <si>
    <t>Informes de copias de seguridad</t>
  </si>
  <si>
    <t>Constancia de mantenimientos realizados</t>
  </si>
  <si>
    <t>Informe digitalización</t>
  </si>
  <si>
    <t>El 17 de diciembre de 2020 se adjudicó proceso contractual con el objeto de realizar la digitalización de expedientes judiciales, cuyo contrato se suscribió el 30 de diciembre de 2020 con la UNIÓN TEMPORAL GLOBAL-CL-RAMA JUDICIAL. Como ejecución durante el 2020 y primer trimestre de 2021 se tenía proyectado la digitalización de 7.286.650 folios, de los cuales se digitalizaron un total de 181.332</t>
  </si>
  <si>
    <t>El informe presentado contiene las cifras proyectadas hasta el mes de abril de 2021, razon por la cual el porcentaje de avance es diferente, pues para este seguimiento no se incluye aun la cantidad de abril</t>
  </si>
  <si>
    <t>Durante el primer trimestre del 2021 se adelantaron actividades para el diseño, desarrollo e implementación de la herramienta para cobro coactivo. Se tiene proyectado que para el mes de abril se finalice el proceso de desarrollo con los ajustes respectivos y en el mes de mayo se pueda dar inicio a la implementación</t>
  </si>
  <si>
    <t>Acta de seguimiento</t>
  </si>
  <si>
    <t>Documentos remitidos</t>
  </si>
  <si>
    <t>Listados de asistencia</t>
  </si>
  <si>
    <t xml:space="preserve">Registro fotográfico </t>
  </si>
  <si>
    <t>Se realizaron durante el primer trimestre un total de dos capacitaciones para el desarrollo de competencias</t>
  </si>
  <si>
    <t>Pantallazos de capacitaciones virtuales</t>
  </si>
  <si>
    <t>Circular y Piezas gráficas</t>
  </si>
  <si>
    <t>Plan SIGCMA 2021</t>
  </si>
  <si>
    <t>Cronograma de capacitaciones</t>
  </si>
  <si>
    <t>Indicadores de los procesos</t>
  </si>
  <si>
    <t>Informe de revisión por la Alta Dirección</t>
  </si>
  <si>
    <t>Correo electrónico y formatos enviados</t>
  </si>
  <si>
    <t>Formatos de conciliación</t>
  </si>
  <si>
    <t>Informe remitido</t>
  </si>
  <si>
    <t>Evidencias de actualización</t>
  </si>
  <si>
    <t>Informes SIRECI</t>
  </si>
  <si>
    <t>Actas de seguimiento</t>
  </si>
  <si>
    <t>Organización de las hojas de vida de la Seccional</t>
  </si>
  <si>
    <t>Plantear actividades del proyecto de digitación y digitalización de hojas de vida de la seccional
Organizar las carpetas fisicas de hojas de vida de servidores judiciales activos
Entregar, de conformidad con los requerimientos del contratista designado por el nivel central, las hojas de vida para su digitalización
Realizar la organización física y electrónica de los documentos para actualizar y/o crear hojas de vida, con el fin de cargarlas al sistema de digitalización cuando corresponda</t>
  </si>
  <si>
    <t>Acta de entrega de hojas de vida a contratista</t>
  </si>
  <si>
    <t>En el mes de febrero de 2021 y de conformidad con las instrucciones recibidas por el nivel central, se conformó un equipo de trabajo para realizar la organización física de las hojas de vida de los servidores activos en la Seccional
Durante el mes de marzo de 2021 se llevó a cabo la organización fisica de las hojas de vida</t>
  </si>
  <si>
    <t>Reunión de socialización de proyecto</t>
  </si>
  <si>
    <t>Se organizaron un total de 936 hojas de vida y fueron entregadas al contratista para su digitalización</t>
  </si>
  <si>
    <t>Acta de entrega</t>
  </si>
  <si>
    <t>Orden de compra</t>
  </si>
  <si>
    <t>Ampliar el certificado del Sistema de Gestión de Calidad a la Oficina Judicial de Manizales como dependencia adscrita a la Dirección Seccional</t>
  </si>
  <si>
    <t>Solicitar al nivel central la inclusión de la Oficina Judicial de Manizales en la ampliación de certificado en ISO 9001:2015
Asistir a reuniones y capacitaciones programadas con el fin de verificar la información documentada creada
Participar de la auditoría interna del Sistema de Gestión de Calidad
Participar de la auditoría externa para aprobación de ampliación por parte del ICONTEC</t>
  </si>
  <si>
    <t>Planeación Estratégica
Oficina Judicial
Mejoramiento SIGCMA</t>
  </si>
  <si>
    <t>Concepto favorable para ampliación de certificado por parte del ICONTEC</t>
  </si>
  <si>
    <t>Proyecto que inició en abril de 2021</t>
  </si>
  <si>
    <t>El 30/04/2021 se llevó a cabo reunión y se establecieron revisiones periódicas, el segundo y cuarto viernes de cada mes.
Como base del proceso de certificación, el Coordinador Nacional del SIGCMA solicitó la entrega para revisión y aprobación del mapa de procesos, y las caracterizaciones y procedimiento de los procesos estratégicos y misionales.</t>
  </si>
  <si>
    <t>Asistencia a reunión</t>
  </si>
  <si>
    <t>En el mes de enero de 2021 se presentó a la División de Mejoramiento 
y Mantenimiento de Infraestructura, de la Unidad Administrativa de la DEAJ, los proyectos priorizados por la Seccional. El proyecto de implementación de sistemas de energía renovables fue incluido pero por el monto no fue aprobado finalmente en el presupuesto asignado a la Seccional</t>
  </si>
  <si>
    <t>Justificación del proyecto
Resolución de asignación de recursos</t>
  </si>
  <si>
    <t>Se elaboraron los estados financieros correspondientes al primer trimestre de 2021</t>
  </si>
  <si>
    <t>Durante el primer trimestre se dio cumplimiento a la actividad</t>
  </si>
  <si>
    <t>Remisión de cuatro piezas gráficas asociadas a la sensibilización ambiental con los servidores judiciales.</t>
  </si>
  <si>
    <t>Acta 001 Seguimiento SIGCMA
Resolución DESAJMAR21-54</t>
  </si>
  <si>
    <t>Se elaboró y socializó la encuesta de satisfacción con los servidores judiciales de Distrito</t>
  </si>
  <si>
    <t>Correo electrónico de remisión de encuesta</t>
  </si>
  <si>
    <t>Acta de socialización</t>
  </si>
  <si>
    <t>Se actualizaron las matrices de riesgo por procesos, de conformidad con el nuevo formato establecido por el nivel central para tal fin</t>
  </si>
  <si>
    <t>Matrices de riesgos por proceso</t>
  </si>
  <si>
    <t>Se actualizó el informe de revisión al formato establecido por el nivel central</t>
  </si>
  <si>
    <t>Se remitieron oficio Oficio DESAJMAO20-747 y DESAJMAO21-661 a la DEAJ, acompañados de propuesta para construcción de Sede con opción de compra
Mediante oficio DEAJUIFO21-213, no se dio visto bueno para suscribir carta de intención o compromiso para la propuesta remitida</t>
  </si>
  <si>
    <t>El seguimiento se realiza en diciembre de 2021</t>
  </si>
  <si>
    <t>La encuesta y el oficio se realizan de manera semestral</t>
  </si>
  <si>
    <t>Durante el segundo trimestre no se adelantó proceso de baja</t>
  </si>
  <si>
    <t>El Plan SIGCMA fue elaborado durante el primer trimestre de 2021</t>
  </si>
  <si>
    <t>Se elaboró el formato de conciliación de abril, mayo y junio de 2021</t>
  </si>
  <si>
    <t>Verificar los lineamientos del plan de comunicaciones del nivel central
Elaboración de cronograma de actividades asociadas a la información a difundir</t>
  </si>
  <si>
    <t>Se elabora Matriz de comunicación con base al Plan de Comunicaciones 2019-2022</t>
  </si>
  <si>
    <t>Matriz de Comunicación</t>
  </si>
  <si>
    <t>Durante el segundo trimestre del año 2021 finalizando el mes de junio se elabora el informe consolidado de la gestión realizada por el centro de atención y orentación del usuario CAO-UJ, cabe aclara que la encuesta de satisfacción del usuario esta programada para la primera semana de Julio</t>
  </si>
  <si>
    <t>Listado Maestro QRS</t>
  </si>
  <si>
    <t>Durante el primer trimestre se atendendieron 9 QRS las cuales se encuentran relacionadas en el listado maestro de QRS</t>
  </si>
  <si>
    <t>Listado Maestro de QRS</t>
  </si>
  <si>
    <t>Durante el año 2020 este Consejo Seccional realizo 37 publicaciones distribuidas de la siguiente manera
- 6 Notijudiciales 
- 13 Boletines de prensa
- 1 Boletin Web
- 17 Comunicados de prensa</t>
  </si>
  <si>
    <t>Micro-sitio Consejo Seccional</t>
  </si>
  <si>
    <t>Generar propuestas de reordenamiento para el mejoramiento de la administración de justicia.</t>
  </si>
  <si>
    <t>a) Elaborar y enviar al Consejo Superior las propuestas de reordenamiento, una vez analizadas las cargar laboraes y neecesidades de cada especialidad o despacho Judicial.</t>
  </si>
  <si>
    <t>Proyectos de reordenamiento</t>
  </si>
  <si>
    <t xml:space="preserve">Informe de seguimiento </t>
  </si>
  <si>
    <t>Número de propuestas aprobados por CSJ/ Número de propuestas enviadas al CSJ</t>
  </si>
  <si>
    <t>Generar propuestas de reordenamiento para el mejoramiento de la administración de justicia</t>
  </si>
  <si>
    <t>El Consejo Seccional elaboró y envió al Consejo Superior de la Judicatura, las siguientes propuestas de reordenamiento:
1)  El 02/02/2021, Se envió al Consejo Superior la propuesta de reordenamiento de  Juzgados Laborales del Circuito de Manizales, en la que se solicita al CSJ creación de un Juzgado Laboral de circuito, de carácter permanente o en su defecto mientras ello es posible, se cree con  carácter transitorio, con el fin  garantizar el acceso a la justicia acorde con la demanda de esta especialidad.
2)  23/02/2021, Se envió al Consejo Superior la propuesta de reordemaniento del Juzgado Civil Circuito con conocimiento laboral de Puerto Boyacá, en que se solicita la creación del cargo de Oficial Mayor o Sustanciador , el cual no fue contemplado en el acuerdo PCSJA20-11624 del 31 de agosto de 2020.
3) El Consejo Seccional al analizar las cargas laborales del Juzgado Penal Especializado de Manizales y de conformidad con el art 6 del acuerdo PSAA16-10561 del 17 de agosto de 2016,  adoptó una medida transitoria,  mediante el acuerdo CSJCAA21-11 del 29 enero de 2021, consistente en la exoneración temporal de reparto en tutelas para este judicial.</t>
  </si>
  <si>
    <t>Propuestas y Acuerdo  PCSJA21-11766 de 11/03/2021 y seguimiento a las propuestas</t>
  </si>
  <si>
    <t>La propuesta 1, fue aprobada por el Consejo Superior de la Judicatura de Caldas, mediante acuerdo  PCSJA21-11766 de 11/03/2021, donde establece la creación  el Juzgado 401 laboral Transitorio, a partir del 15 de marzo hasta el 10 de diciembre de 2021. Conformado con una Planta de personal: Un (1) Juez y dos (2) Sustanciadores</t>
  </si>
  <si>
    <t>1) Medida transitoria Juzgado laboral 401 de desconesgetión (40 sentencias mensuales): No se cumple con las metas establecida en el acuerdo PCSJA21-11766, debido a que el Tribunal Superior de Manizales, designo y nombró al juez titular  tel día viernes 19 de marzo de 2021 , fecha en la toma posesión el mismo. El día  23 al 26 de marzo se comienza con la entrega de los procesos, es decir que este despacho judicial labora  3 días hábiles  en este mes, donde solo se pudo  avoca conocimiento por parte de este despacho judicial.
2)Medida trasnsitoria Juzgado 401 Administrativo- metas (30 sentencias mensuales y 200 autos): no se realizó seguimiento a esta medida, debido a que el Tribunal Administrativo de Caldas, designó al Juez titular a partir del 05/04/2021, inclusive. El día 06/04/2021 tomó posesión el funcionario.
3)Medida Transitoria Sustanciador Juzgado Laboral de Pequeñas causas (20 sentencias mensuales, 30 autos
interlocutorios y 40 autos de sustanciación): del 15 de marzo al 26 de marzo (9 día hábiles laborados)  la persona que se encuentra laborando en este cargo, proyectó10 sentencia, 9 autos interlocotorios y 19 autos de sustanciación, cumpliendo con las metas establecidas por el acuerdo PCSJA21-11766. (Dìas hàbiles laborados 9)
4)Medida transitoria Oficina de Ejecución Civil Municipal- Metas del técnico en sistemas (Cumplir con el 100% de las funciones de
digitalización, apoyo en el uso de tecnologías y planes de modernización, 
establecidos.  digitalización, apoyo en el uso de
tecnologías y planes de modernización establecidos), metas del asistente administrativo grado (5), Cumplir con el 100 % del trámite secretarial
que les asignen.
Este Consejo Seccional no hizo seguimiento al cargo de técnico en sistema, debido a que la persona fue posesionada el día 07 de abril de 2021 y el asistente administrativo fue posesionado el día 23 de marzo de 2021 y cumplió con las metas asignada por el acuerdo PSJA21-11766, las cuales se tomarón de acuerdo con el tiempo laborado.</t>
  </si>
  <si>
    <t>Informe enviado a la Unidad de Desarrollo Estadístico1 Informe de implentación de las medidas transitoriasOficio CSJCAO21-469 del 13 de abril de 2021</t>
  </si>
  <si>
    <t>Informe de seguimiento</t>
  </si>
  <si>
    <t>Durante el primer trimestre se brindó información relacionada con tarjetas profesionales, licencias de judicatura y duplicados a un total de 324 Usuarios externos, cabe aclarar que desde el inicio de la pandemia COVID-19 los Consejos Seccional de la judicatura no se encuentran recibiendo ni entregando ningún tramite relacionado con registro y control de abogados, la única función que cumple este Consejo Seccional es la de asesorar y brindar información para radicación de documentación directamente con nivel central RCAAJ</t>
  </si>
  <si>
    <t>1. Seguimiento a la orientación de tramites URNA 
2. Tramites de Tarjeta profesional con copia a este Consejo Seccional de la Judicatura
3. Tramite licencias de Judicatura con copia a este Consejo Seccional de la Judicatura.
4. Tramites de Licencias Temporales con copia a este Consejo Seccional de la Judicatura</t>
  </si>
  <si>
    <t>Durante el primer trimestre del año 2021, para este proyecto se realizaron las siguientes actividades:
1. Elaboración de la lista de jueces que se desempeñaron durante el año objeto de calificación.
2. Elaboración de la lista de jueces a calificar por municipio y despacho Judicial.
3. Asiganación de Jueces a calificar por Despacho Consejo Seccional de la Judicatura.</t>
  </si>
  <si>
    <t>Jueces a calificar año 2020</t>
  </si>
  <si>
    <t>Cronograma organización del trabajo a programar / Cronogramas programados</t>
  </si>
  <si>
    <t>Durante el primer trimestre del año 2021, para este proyecto se realizaron las siguientes actividades:
1. Trámite de recursos: 
A. se resolvieron (65) recursos interpuestos en contra de los resultados de la pruena de conocimientos, así: 
 - Recursos de reposición: (20) recursos
 - Recurso de reposición y en subsidio de apelación: (44) recursos.
 - Apelación: (1) recursos.
B. Se resolvieron los recursos de los concursantes que complementaron su solicitud luego de la exhibición de la prueba de conocimiento: (6) recursos.
2 - Generación de actos administrativos: se hipervincula carperta con (7)  Resoluciones en donde se resuelven recursos de los concursantes de la convocatoria No. 4: Resolución No. CSJCAR21-22, Resolución No. CSJCAR21-32, Resolución No. CSJCAR21-71, Resolución No. CSJCAR21-72, Resolución No. CSJCAR21-73, Resolución No. CSJCAR21-74, Resolución No. CSJCAR21-75</t>
  </si>
  <si>
    <t>1. Relación Recursos Convocatoria No.4.
2. Resumen Convocatoria No.4 - Carrera Judicial
3. Resoluciones Convocatoria No. 4.</t>
  </si>
  <si>
    <t>Durante el primer trimestre del año 2021, para este proyecto se realizaron las siguientes actividades:
En total se proyectaron (54) autos, y (115) oficios durante el trámite de (27) vigilancias judiciales administrativas, así:
- Recepción de la solicitud de Vigilancia Judicial Administrativa: (27) solicitudes recibidas.
- Reparto: (27) vigilancias repartidas.
- Recopilación de información: (27) oficios dirigidos a los Funcionarios Judiciales, solicitando información sobre el trámite del proceso, y (27) oficios dirigidos a los Usuarios informando sobre el inicio del trámite administrativo.
- Auto de apertura/No apertura: (27) autos. 
- Comunicación: (54) oficios dirigidos a Funcionarios Judiciales y Usuarios, comunicando la decisión de apertura.</t>
  </si>
  <si>
    <t>1. Reparto 2021.
2. Vigilancias Judiciales - Depacho 001, Dra. Flor Eucaris Diaz Buitrago.
3. Vigilancias Judiciales - Depacho 002, Dra.Maria Eugenia López Bedoya.
4. Formato Vigilancia Judicial Administrativa.</t>
  </si>
  <si>
    <t xml:space="preserve">Durante el primer trimestre del año 2021, se reañizaron (3) listas de elegibles, teniendo en cuenta las siguientes actividades:
 - Recepción de formatos de opción de sede: (1) opción de sede, para (1) despacho judicial, recibida por esta Corporación, publicada según lo ordena fallo de acción de tutela.
(1) opción de sede para el cargo de Juez, opcionando para (2) despachos judiciales.
 - Consolidación y remisión al nominador de la lista de elegibles: se consolidaron y enviaron a nominadores y Servidores que opcionaron de (3) acuerdos con lista de elegibles </t>
  </si>
  <si>
    <r>
      <t xml:space="preserve">
1. Publicación de</t>
    </r>
    <r>
      <rPr>
        <b/>
        <sz val="9"/>
        <rFont val="Arial"/>
        <family val="2"/>
      </rPr>
      <t xml:space="preserve"> opciones de sede </t>
    </r>
    <r>
      <rPr>
        <sz val="9"/>
        <rFont val="Arial"/>
        <family val="2"/>
      </rPr>
      <t xml:space="preserve">en la Página Web del Consejo Seccional de la Judicatura de Caldas
Convocatoria No. 3
2. Acuerdo por medio del cual se conforman la lista de elegibles:
</t>
    </r>
    <r>
      <rPr>
        <i/>
        <sz val="9"/>
        <rFont val="Arial"/>
        <family val="2"/>
      </rPr>
      <t xml:space="preserve">Acuerdo No. CSJCAA21-12
Acuerdo No. CSJCAA21-15
Acuerdo No. CSJCAA21-16
</t>
    </r>
  </si>
  <si>
    <r>
      <t xml:space="preserve">Durante el </t>
    </r>
    <r>
      <rPr>
        <b/>
        <sz val="9"/>
        <rFont val="Arial"/>
        <family val="2"/>
      </rPr>
      <t>primer trimestre del año 2021</t>
    </r>
    <r>
      <rPr>
        <sz val="9"/>
        <rFont val="Arial"/>
        <family val="2"/>
      </rPr>
      <t>, culminaron la mayoría de Registros de elegibles de los cargos convocados de la convocatoria No.3, quedando vigente el Registro de elegibles para el cargo Asistente Administrativo grado 6 - Juzgados de Ejecución de Penas y Medidas de Seguridad.
En cuanto al proceso de reclasificación, durante los meses de enero y febrero de 2021 no se recibieron solicitudes que permitieran realizar la actualización del registro de elegibles.</t>
    </r>
  </si>
  <si>
    <r>
      <t xml:space="preserve">
1. Publicación del </t>
    </r>
    <r>
      <rPr>
        <b/>
        <sz val="9"/>
        <rFont val="Arial"/>
        <family val="2"/>
      </rPr>
      <t>Registro de elegibles y</t>
    </r>
    <r>
      <rPr>
        <sz val="9"/>
        <rFont val="Arial"/>
        <family val="2"/>
      </rPr>
      <t xml:space="preserve"> </t>
    </r>
    <r>
      <rPr>
        <b/>
        <sz val="9"/>
        <rFont val="Arial"/>
        <family val="2"/>
      </rPr>
      <t>actualziaciones</t>
    </r>
    <r>
      <rPr>
        <sz val="9"/>
        <rFont val="Arial"/>
        <family val="2"/>
      </rPr>
      <t xml:space="preserve"> en la Página Web del Consejo Seccional de la Judicatura de Caldas
Convocatoria No. 3
</t>
    </r>
  </si>
  <si>
    <r>
      <t xml:space="preserve">Durante el </t>
    </r>
    <r>
      <rPr>
        <b/>
        <sz val="9"/>
        <rFont val="Arial"/>
        <family val="2"/>
      </rPr>
      <t>primer trimestre del año 2021</t>
    </r>
    <r>
      <rPr>
        <sz val="9"/>
        <rFont val="Arial"/>
        <family val="2"/>
      </rPr>
      <t xml:space="preserve">, para este proyecto se realizaron las siguientes actividades:
</t>
    </r>
    <r>
      <rPr>
        <b/>
        <sz val="9"/>
        <rFont val="Arial"/>
        <family val="2"/>
      </rPr>
      <t xml:space="preserve"> - Recepción de solicitudes de traslado: </t>
    </r>
    <r>
      <rPr>
        <i/>
        <sz val="9"/>
        <rFont val="Arial"/>
        <family val="2"/>
      </rPr>
      <t xml:space="preserve">(7) solicitudes de traslado enviadas por servidores de carrera, recibidas por esta Corporación. 
</t>
    </r>
    <r>
      <rPr>
        <b/>
        <sz val="9"/>
        <rFont val="Arial"/>
        <family val="2"/>
      </rPr>
      <t xml:space="preserve">
 - Emitir el concepto respecto a la solicitud de traslado: </t>
    </r>
    <r>
      <rPr>
        <i/>
        <sz val="9"/>
        <rFont val="Arial"/>
        <family val="2"/>
      </rPr>
      <t xml:space="preserve">se emitieron (6) conceptos de traslado,y (1) servidor judicial desiste de su solicitud. 
</t>
    </r>
    <r>
      <rPr>
        <b/>
        <sz val="9"/>
        <rFont val="Arial"/>
        <family val="2"/>
      </rPr>
      <t xml:space="preserve">
 - Notificación de concepto de favorable o desfavorable de traslado al servidor judicial: </t>
    </r>
    <r>
      <rPr>
        <i/>
        <sz val="9"/>
        <rFont val="Arial"/>
        <family val="2"/>
      </rPr>
      <t xml:space="preserve">se remitieron por medio de Resolución expedida por esta Corporación, conceptos de traslado al tanto nominador, y al Servidor Judicial (6) conceptos de traslado.
</t>
    </r>
    <r>
      <rPr>
        <b/>
        <sz val="9"/>
        <rFont val="Arial"/>
        <family val="2"/>
      </rPr>
      <t xml:space="preserve">
 - Enviar concepto favorable al respectivo nominador las solicitudes de traslado: </t>
    </r>
    <r>
      <rPr>
        <i/>
        <sz val="9"/>
        <rFont val="Arial"/>
        <family val="2"/>
      </rPr>
      <t>se remitieron por parte de esta Corporación (6) oficios notificando (6) resoluciones por medio de las cuales se resuelve solicitudes de traslado por servidores judiciales de carrera.</t>
    </r>
  </si>
  <si>
    <r>
      <t xml:space="preserve">1. Resoluciones - Conceptos de Traslados:
</t>
    </r>
    <r>
      <rPr>
        <i/>
        <sz val="9"/>
        <rFont val="Arial"/>
        <family val="2"/>
      </rPr>
      <t xml:space="preserve">
Resolución CSJCAR21-21,
Resolución CSJCAR21-27, 
Resolución CSJCAR21-62, 
Resolución CSJCAR21-63, 
Resolución CSJCAR21-89, 
Resolución CSJCAR21-95.</t>
    </r>
  </si>
  <si>
    <t>En el primer trimestre del año en curso se terminó de consolidar la calificación Iintegral de servicios correpondiente al año 2019, en cumplimiento al acuerdo 11561 del 29-05-2020 y al acuerdo 11746 del 18/02/2021</t>
  </si>
  <si>
    <t>1. Oficio CASJCAO21-337.
2. Oficio CASJCAO21-575.
3. Acuerdos.</t>
  </si>
  <si>
    <r>
      <t>En el</t>
    </r>
    <r>
      <rPr>
        <b/>
        <sz val="9"/>
        <rFont val="Arial"/>
        <family val="2"/>
      </rPr>
      <t xml:space="preserve"> primer trimestre del año en curso</t>
    </r>
    <r>
      <rPr>
        <sz val="9"/>
        <rFont val="Arial"/>
        <family val="2"/>
      </rPr>
      <t xml:space="preserve"> se termina de consolidar la calificación integral de servicios correpondiente al año 2019, en cumplimiento al acuerdo 11561 del 29-05-2020 y al acuerdo 11746 del 18/02/2021</t>
    </r>
  </si>
  <si>
    <t>1. Oficio CASJCAO21-337.
2. Oficio CASJCAO21-575.</t>
  </si>
  <si>
    <t>1. Consolidacion general Enero - Marzo</t>
  </si>
  <si>
    <t xml:space="preserve">De los (136) despachos de Jueces existentes en la seccional, para el cuarto trimestre del año 2020, se cuenta con un total de (90) cargos de Jueces provistos en carrera.
• (90) cargos de Jueces en carrera, equivalentes al (66%) de la planta.
• (46) cargos de Jueces vacantes, equivalentes al (34%) de la planta.
Frente  a los (46) cargos de jueces vacantes fueron reportados a la Unidad de Carrera con las 
siguanes novedades: 
• (7) cargos con solicitudes de traslado.
• (1) cargo con lista de elegibles vigente.
• (1) cargo con protección especial reforzada, en virtud del fallo de tutela No. 17001333300320170003700 del Juzgado Tercero Administrativo de Manizales, quien concedió estabilidad laboral reforzada por fuero de prepensionados. 
• (40) vacantes sin novedades. </t>
  </si>
  <si>
    <t>Número de propuestas academicas aprobadas/ Número de propuestas academicas enviadas</t>
  </si>
  <si>
    <t xml:space="preserve">Número de eventos académicos de cursos programados por la EJRLB en la seccional / Número de eventos acedémicos  ejecutados a nivel seccional </t>
  </si>
  <si>
    <t>Número de eventos académicos programados por la EJRLB / Número eventos académicos divulgados</t>
  </si>
  <si>
    <t>El plan de necesidades de formación Judicial, se presenta en el segundo trimestre del año en curso.</t>
  </si>
  <si>
    <t>Seguimiento eventos virtuales EJRLB I Trimestre</t>
  </si>
  <si>
    <t xml:space="preserve">Oficio CSJCAO21-364 </t>
  </si>
  <si>
    <t>Debido a la emergencia sanitaria Covid-19, la EJRLB viene enviando a los correos institucionales los eventos a realizar de manera virtual; razón por la cual el Consejo Seccional no ha emitido circulares relacionadas con los eventos académicos.
No obstante este Consejo Seccional hace seguimiento a los eventos académicos realizados por la EJRLB, ademas de la asistencia de los servidores Judiciales del Distrito Judicial de Manizales y Administrativo de Caldas.</t>
  </si>
  <si>
    <t>Debido a la emergencia sanitaria Covid-19, la EJRLB viene enviando a los correos institucionales los eventos a realizar de manera virtual; razón por la cual el Consejo Seccional no ha emitido circulares relacionadas con los eventos académicos.
No obstante este Consejo Seccional en micro- sitio publicó el enlace de la EJRLB, en aras de que los servidores judiciales puedan consultar permanentemente los eventos programados por esta Unidad.</t>
  </si>
  <si>
    <t xml:space="preserve">Durante el primer timestre se realizo la reunion del grupo secciónal de apoyo el dia 13 de abril. </t>
  </si>
  <si>
    <t>Acta reunion Grupo seccional de apoyo</t>
  </si>
  <si>
    <t>Acompañamiento y capacitación a los Despachos Judiciales en el diligenciamiento de la información sierju</t>
  </si>
  <si>
    <t>a) soporte funcional del sierju a los despachos judiciales.
b) Brindar capacitación a los despachos judiciales.</t>
  </si>
  <si>
    <t xml:space="preserve">Año 2020 Índice de oportunidad </t>
  </si>
  <si>
    <t>Se hacen dos seguimientos del índice de oportunidad del reporte de la información estadística, debido a que por  circular PCSJC21-34 del 11 de noviembre de 2020, se amplio el plazo para el reporte Sierju del año 2020, hasta el día 30 de enero de 2021.</t>
  </si>
  <si>
    <t>Soporte Sierju</t>
  </si>
  <si>
    <t>Acompañamiento año 2020</t>
  </si>
  <si>
    <t>El reporte de la información estadística correpondiente al año 2020, se verifica entre el segundo trimestre del año 2021.</t>
  </si>
  <si>
    <t>De los 157 despachos Judiciales adcritos al Distrito judicial de Manizales y Administrativo de Caldas, 7 Juzgados no cumplieron con el termino establecido en la circular PCSJC21-34 del 11 de noviembre de 2020, por medio de la cual se amplio el plazo para el reporte de la información estadistica SIERJU correspondiente al año 2020, hasta el 30/01/2021. Es decir, que el 95,54% de los despachos cumplieron con el plazo establecido en la citada circular
Segun reporte generado por esta Corporación el día 01/02/2021, los 7 Juzgados que no cumplieron con el tiempo establecido en la circular PCSJC21-34 del 11 de noviembre de 2020, son: 1 prompal Riosucio, 1 prommpal Aguadas, 1 y 5 penal cto de Manizales, 3 control de garantias y 2 de conocimiento</t>
  </si>
  <si>
    <t>Del 01 al  30 de enero del 2021, se atendió de manera telefónica un numero de 211 soportes Sierju, respecto al reporte de los cuatro trimestre 2020 (soporte general 42, cambios de usuario 34, ajuste a inventarios iniciales 71, reinicio de contraseña 15, eliminación de formularios 10, cambio de fecha 1, habilitación de usuarios 34, creación de usuario 4)</t>
  </si>
  <si>
    <t>Se encontró que del total de 71 llamadas asociadas al ajuste de inventarios iniciales, solo 56 despachos realizaron la novedad por el Sistema</t>
  </si>
  <si>
    <t>Durante el primer trimestre del año 2021, se atendieron 42 llamadas de los despachos Judiciales, correpondiente al año 2020, explicando las diferentes inquietudes repecto al diligenciamiento de los formularios sierju.</t>
  </si>
  <si>
    <t>De los 157 Despachos Judiciales, 42 requirieron acompañamiento por parte del Consejo Seccional, evidenciando un alto nivel de conocimiento en el reporte SIERJU</t>
  </si>
  <si>
    <t>El reporte de la información estadística correpondiente al año 2020, se verifica en el segundo trimestre del año 2021.</t>
  </si>
  <si>
    <t>Soporte despachos judiciales</t>
  </si>
  <si>
    <t>Consolidado y requerimientos</t>
  </si>
  <si>
    <t>El 15 de enero de 2021 y el 12 de febrero de 2021 se realizó seguimiento al periodo correspondiente al cuarto trimestre del año 2020
El 15 de febrero de 2021 mediante la Resolución No.DESAJMAR21-54 se aprobaron los planes de acción de los procesos a cargo de la Seccional</t>
  </si>
  <si>
    <t>El 21 de mayo de 2021 y el 02 de junio de 2021 se realizó seguimiento al periodo correspondiente al primer trimestre del año 2021</t>
  </si>
  <si>
    <t>El 21 de mayo de 2021 y el 02 de junio de 2021 se realizó la capacitación del Plan Anticorrupción, programada para el primer semestre del año</t>
  </si>
  <si>
    <t xml:space="preserve">Para el primer trimestre del año 2021 se adelantaron un total de 2 acciones de gestión por parte del Consejo Seccional y 2 por parte de la DESAJ </t>
  </si>
  <si>
    <t xml:space="preserve">Para el segundo trimestre del año 2021 se adelantaron un total de 2 acciones de gestión por parte del Consejo Seccional y 4 por parte de la DESAJ </t>
  </si>
  <si>
    <t>Según el Plan SIGCMA Nacional las auditorias internas y externas están programadas para el tercer trimestre del año</t>
  </si>
  <si>
    <t>Actividades que se realizan al finalizar el año</t>
  </si>
  <si>
    <t>Por motivos de tiempo, la actividad se tiene proyectada para el tercer trimestre de 2021</t>
  </si>
  <si>
    <t>Se consolidó la información existente sobre manuales de funciones y se está realizando verificación de información</t>
  </si>
  <si>
    <t>El informe se elabora al finalizar el año</t>
  </si>
  <si>
    <t>Actividad programada para el segundo trimestre del año 2021</t>
  </si>
  <si>
    <t>Actividad que se realiza en el último trimestre del año</t>
  </si>
  <si>
    <t>Actividad con seguimiento semestral</t>
  </si>
  <si>
    <t>Correo electrónico de remisión de material</t>
  </si>
  <si>
    <t>Entre el 07 y el 11 de junio se elaboró el material de inducción para los servidores judiciales del Distrito, el cual fue remitido al Director Seccional para su revisión y aprobación el 15 de junio de 2021.
Se programó reunión para el 08/07/2021 con el fin de realizar la revisión final y aprobación</t>
  </si>
  <si>
    <t>A pesar de que no fue aprobado el presupuesto para el desarrollo del proyecto, se gestionó reunión con la Secretaría de Medio Ambiente de la Gobernación de Caldas, con el fin de verificar la posibilidad de contar con un equipo interdisciplinario que pueda realizar una valoración respecto a la viabilidad de la implementación del sistema de energía renovable y la ampliación del proyecto a "Sede Ambientalmente Sostenible"</t>
  </si>
  <si>
    <t>La visita a la Sede Judicial, por parte del equipo de la Secretaría de Medio Ambiente se realizará el próximo 14 de julio de 2021</t>
  </si>
  <si>
    <t>Se elaboraron las actas de la 01 a la 12 con sus respectivos anexos de la estadística de reparto a cargo de la Oficina Judicial</t>
  </si>
  <si>
    <t>Se elaboraron las actas de la 13 a la 25 con sus respectivos anexos de la estadística de reparto a cargo de la Oficina Judicial</t>
  </si>
  <si>
    <t>El 02 de junio de 2021 se remitió el informe del primer semestre, en atención a la Circular 61</t>
  </si>
  <si>
    <t>El 30/04/2021 se remitió el inventario trimestral de depósitos, de todo el Distrito Judicial de Caldas, referente al primer trimestre de 2021</t>
  </si>
  <si>
    <t>Durante el segundo trimestre de 2021 se realizaron 6 actualizaciones al Plan de Adquisiciones, es decir, hay 10 versiones del documento</t>
  </si>
  <si>
    <t>Se elabora el informe en excel sobre los procesos cargados al aplicativo EKOGUI durante el segundo trimestre de 2021</t>
  </si>
  <si>
    <t>El 02/06/2021 se instaló la Sala de Lactancia del Palacio de Justicia de Salamina</t>
  </si>
  <si>
    <t>Se elaboran los certificados de abril, mayo y junio</t>
  </si>
  <si>
    <t>Se elaboran los informes de abril, mayo y junio</t>
  </si>
  <si>
    <t>Se elabora el informe sobre los procesos información litigiosa del segundo trimestre de 2021</t>
  </si>
  <si>
    <t>Análisis y ejecución presupuestal con corte a junio de 2021</t>
  </si>
  <si>
    <t>Se presenta el informe de reserva presupuestal con corte a junio de 2021</t>
  </si>
  <si>
    <t>Se verificaron los lineamientos establecidos por la Dirección Ejecutiva de Administración Judicial, encontrando que mediante Circular DEAJC18-19 fueron socializadas las instrucciones respecto a la vinculación de personal</t>
  </si>
  <si>
    <t>Circular DEAJC18-19</t>
  </si>
  <si>
    <t>Se adelantará en el segundo trimestre del año</t>
  </si>
  <si>
    <t>La encuesta se publicó el 13 de julio y el plazo de diligenciamiento es hasta el 19 de julio, posterior al cierre se realizará la evaluación de resultados</t>
  </si>
  <si>
    <t>El día 23/07/2021, la auditora líder Sandra Castillo remitió el Plan y el Programa de auditoria interna 2021, los cuales fueron aprobados por la Seccional y remitidos a los líderes de proceso de manera informativa</t>
  </si>
  <si>
    <t>Se elaboraron los reportes de abril, mayo y junio, los cuales fueron remitidos a la aseguradora mediante correo electrónico</t>
  </si>
  <si>
    <t>El 12/04/2021 se presentó informe de Auxiliares de la justicia – convocatoria 2021 - 2023 mediante oficio DESAJMAO21-462</t>
  </si>
  <si>
    <t>Oficio DESAJMAO21-462</t>
  </si>
  <si>
    <t>El 12/05/2021, el 11/06/2021 y el 08/07/2021 se remitieron los informes SIRECI de los contratos celebrados en la seccional durante ABRIL, MAYO Y JUNIO de 2021
Se presentó informe semestral de contratación</t>
  </si>
  <si>
    <t>1 Trimestre 2021 Índice de oportunidad</t>
  </si>
  <si>
    <t>Seguimiento a novedades</t>
  </si>
  <si>
    <t>La Jefe de la Oficina Judicial presentará el segundo informe de avance del aplicativo para gestión de copias auténticas y liquidación de arancel judicial en el tercer trimestre del año 2021</t>
  </si>
  <si>
    <t>Durante el segundo trimestre de 2021 no se adelantaron capacitaciones sobre el manejo de la plataforma SECOP. Se tienen programadas para tercer y cuarto trimestre</t>
  </si>
  <si>
    <t>Jueces a calificar año 2021</t>
  </si>
  <si>
    <t>Resoluciones 2021</t>
  </si>
  <si>
    <t>Durante el segundo trimestre del año 2021, para este proyecto se realizaron las siguientes actividades: En total se proyectaron (52) autos, y (104) oficios durante el trámite de (26) vigilancias judiciales administrativas, así: - Recepción de la solicitud de Vigilancia Judicial Administrativa: (26) solicitudes recibidas. - Reparto: (26) vigilancias repartidas. - Recopilación de información: (26) oficios dirigidos a los Funcionarios Judiciales, solicitando información sobre el trámite del proceso, y (26) oficios dirigidos a los Usuarios informando sobre el inicio del trámite administrativo. - Auto de apertura/No apertura: (26) autos. - Comunicación: (52) oficios dirigidos a Funcionarios Judiciales y Usuarios, comunicando la decisión de apertura.</t>
  </si>
  <si>
    <t>Vigilancias judiciales 2021</t>
  </si>
  <si>
    <t>Durante el segundo trimestre del año 2021, se realizó (1) lista de elegibles, teniendo en cuenta las siguientes actividades:
 - Recepción de formato de opción de sede: (1) opción de sede, para (1) Centro de Servicios, recibida por esta Corporación.
 - Consolidación y remisión al nominador de la lista de elegibles: se consolidó y enviaron a nominadores y Servidores que opcionaron de (1) acuerdos con lista de elegibles
1. Publicación de opciones de sede en la Página Web del Consejo Seccional de la Judicatura de Caldas
2. Acuerdo por medio del cual se conforman la lista de elegibles:
Acuerdo No. CSJCAA21-26</t>
  </si>
  <si>
    <t>1. Publicación de opciones de sede</t>
  </si>
  <si>
    <t>Durante el segundo trimestre del año 2021, para este proyecto se realizaron las siguientes actividades:
 - Recepción de solicitudes de traslado: (4) solicitudes de traslado enviadas por servidores de carrera, recibidas por esta Corporación. 
 - Emitir el concepto respecto a la solicitud de traslado: se emitieron (3) conceptos de traslado.
 - Notificación de concepto de favorable o desfavorable de traslado al servidor judicial: se remitieron por medio de Resolución expedida por esta Corporación, conceptos de traslado al tanto nominador, y al Servidor Judicial de (3) conceptos de traslado.
 - Enviar concepto favorable al respectivo nominador las solicitudes de traslado: se remitieron por parte de esta Corporación (3) oficios notificando (3) resoluciones por medio de las cuales se resuelve solicitudes de traslado por servidores judiciales de carrera.
1. Resoluciones - Conceptos de Traslados:
Resolución CSJCAR21-167
Resolución CSJCAR21-171
Resolución CSJCAR21-172</t>
  </si>
  <si>
    <t>Circulares Calificación 2021 CSC</t>
  </si>
  <si>
    <t xml:space="preserve">De los (136) despachos de Jueces existentes en la seccional, para el cuarto trimestre del año 2020, se cuenta con un total de (88) cargos de Jueces provistos en carrera.
• (88) cargos de Jueces en carrera, equivalentes al (64%) de la planta.
• (48) cargos de Jueces vacantes, equivalentes al (36%) de la planta.
Frente  a los (48) cargos de jueces vacantes fueron reportados a la Unidad de Carrera con las siguientes novedades: 
• (5) cargos con solicitudes de traslado.
• (1) cargo con protección especial reforzada, en virtud del fallo de tutela No. 17001333300320170003700 del Juzgado Tercero Administrativo de Manizales, quien concedió estabilidad laboral reforzada por fuero de prepensionados. 
• (42) vacantes sin novedades. </t>
  </si>
  <si>
    <t>Durante el segundo trimestre del año 2021 se elaboró y se envió el plan de necesidades de formación judicial a la EJRLB</t>
  </si>
  <si>
    <t>Plan de necesidades formación judicial</t>
  </si>
  <si>
    <t>Debido a la emergencia sanitaria Covic-19, la EJRLB viene enviando a los correos institucionales los eventos a realizar de manera virtual; razón por la cual el Consejo Seccional no ha emitido circulares relacionadas con los eventos académicos.
No obstante este Consejo Seccional hace seguimiento a los eventos académicos realizados por la EJRLB, ademas de la asistencia de los servidores Judiciales del Distrito Judicial de Manizales y Administrativo de Caldas.</t>
  </si>
  <si>
    <t xml:space="preserve">Seguimiento eventos virtuales EJRLB </t>
  </si>
  <si>
    <t>Debido a la emergencia sanitaria Covic-19, la EJRLB viene enviando a los correos institucionales los eventos a realizar de manera virtual; razón por la cual el Consejo Seccional no ha emitido circulares relacionadas con los eventos académicos.
No obstante este Consejo Seccional en micro- sitio publicó el enlace de la EJRLB, en aras de que los servidores judiciales puedan consultar permanentemente los eventos programados por esta Unidad.</t>
  </si>
  <si>
    <t xml:space="preserve">La reunión del grupo seccional de apoyo se llevo acabo el dia 13 de abril, como se evidencia en el acta. </t>
  </si>
  <si>
    <t>Esta Corporación elaboró y envió al Consejo Superior de la Judicatura, las siguientes propuestas de reordenamiento:
1. El 20 de abril de 2021, esta corporacion elaboró y envió al consejo superior de la judicatura la propuesta de reordenamiento del  juzgado  especializado (oficio  CSJCAO 21- 528 de la misma fecha)
2. El 23 de junio de 2021,  envio al consejo superior la propuesta de reordenamiento  del Juzgado penal del circuito de la Dorada (ediante oficio CSJCAO 21- 769  de la misma fecha)
La propuesta 1 del juzgado especiliazado fue aprobada en parte  por el Consejo Superior de la Judicatura mediante acuerdo PCSJA21-11803 del 18 de junio de 2021, el establece la creación de un (1) cargo de sustanciador y un (1) citador grado 3, del 1 de julio al 10 de diciembre de 2021.</t>
  </si>
  <si>
    <t>Propuesta 1 de Juzgado especializado y Acuerdo PCSJA21-11803 de aprobación</t>
  </si>
  <si>
    <t xml:space="preserve">
La propuesta 2 del Juzgado penal circuito de la Dorada, sera reiterada en el mes de Septiembre</t>
  </si>
  <si>
    <t>En cumplimiento a los acuerdo   PCSJA21-11764  PCSJA21-11766 y PCSJA21-11767 de 11/03/2021, esta Corporación mediante oficio CSJCAO21-460 remitió el seguimiento al cumplimiento de metas, correpondiente a los meses de abril. mayo, asi:
 1. Mediante oficio CSJCAO21-610 del mayo 10 de 2021, se envió al Consejo Superior  el informe de las medidas transitorias, correpondiente al mes de abril, previo a la verfcación del cumplimiento de metas por parte de esta Corporación.
 2. Mediante oficio CSJCAO21-703 del junio 8 de 2021,se envió al Consejo Superior el informe de las medidas transitorias, correpondiente al mes de mayo,previo a la verfcación del cumplimiento de metas por parte de esta Corporación.
3. Mediante oficio CSJCAO21-744 del 16/06/2021, se envió al Consejo Superior el informe correpondiente al cargo Profesional Universiario transitorio creado para esta Corporación, mediante acuerdo  PCSJA21-11767 de 11/03/2021.
Los despachos judiciales que cuentan con medidadas transitorios vigentes cumplieron con las metas establecidas con los acuerdos PCSJA21-11764  PCSJA21-11766 y PCSJA21-11767 de 11/03/2021 ( Juzgado trancitorio laboral 401, Juzgado trancitorio administrativo 401, Cargos: Juzgado laboral de pequeñas causas, Oficina de ejecución civil municipal, Consejo Seccional de la Judicatura)</t>
  </si>
  <si>
    <t>Seguimiento a medidas a transitorias II Trimestre</t>
  </si>
  <si>
    <t>El Consejo Superior de la Judicatura, establece las metas para los cargos y los despachos judiciales de manera particular para cada uno, por lo tanto no es posible aplicar un indicador general para la actividad, sin embargo los informes se puede evidenciar el cumplimiento de las metas establecidas por el Consejo Superior de la Judicatura</t>
  </si>
  <si>
    <t>Soporte</t>
  </si>
  <si>
    <t>Mediante oficio CSJCAO21-690, se dio respuesta al oficio UDAEO21-856 del 26 de mayo de 2021, donde se nos solicitaba identificar las causas de las inconsistencias presentadas en el reporte del Juzgado 2 promiscuo Municipal de Chinchiná.
Al examinar archivo Excel se estableció que la inconsistencia corresponde a un solo despacho judicial en mención, la diferencia, señalada por la Udae en dicho archivo, obedece a un (1) proceso de Inasistencia alimentaria agravada) que fue reportado en el inventario inicial año 2020 - formulario de Primera Instancia Conocimiento - Ley 1826 – Adultos. Al hacer la verificación se evidenció que el inventario inicial de este formulario es cero (0) y no un (1) como fue reportado.
Durante este trimestre se realizó la verificación de la información estadística, encontrando inconsistencias en el Juzgado 1 penal muncipal de conocimiento, despacho que fue requerido mediante oficio CSJCAO21-799 del 25 de Junio de 2021</t>
  </si>
  <si>
    <t>Oficio CSJCAO21- 690</t>
  </si>
  <si>
    <t>Durante este trimestre se realizó la verificación de la información estadística, encontrando inconsistencias en el Juzgado 1 penal muncipal de conocimiento, despacho que fue requerido mediante oficio CSJCAO21-799 del 25 de Junio de 2021</t>
  </si>
  <si>
    <t>oficio e informe</t>
  </si>
  <si>
    <t>Durante el segundo trimestre de 2021 se realizó el seguimiento a la Matriz de comunicación, la cual fue elaboradA con base en el Plan de Comunicaciones 2019-2022. Durante el segundo trimestre se ejecutó el 100 % de las actividades planteadas en la matriz de comunicación</t>
  </si>
  <si>
    <t>Durante el segundo trimestre se atendendieron 6 QRS, las cuales se encuentran relacionadas en el listado maestro de QRS</t>
  </si>
  <si>
    <t>Durante el primer trimestre se brindó información relacionada con tarjetas profesionales, licencias de judicatura y duplicados a un total de 69 Usuarios externos, cabe aclarar que desde el inicio de la pandemia COVID-19 los Consejos Seccional de la judicatura no se encuentran recibiendo ni entregando ningún tramite relacionado con registro y control de abogados , la única función que cumple este Consejo Seccional es la de asesorar y brindar información para radicación de documentación directamente con nivel central URNA</t>
  </si>
  <si>
    <t>1. Seguimiento a la orientación de tramites URNA 2. Tramites de Tarjeta profesional con copia a este Consejo Seccional de la Judicatura3. Tramite licencias de Judicatura con copia a este Consejo Seccional de la Judicatura.4. Tramites de Licencias Temporales con copia a este Consejo Seccional de la Judicatura</t>
  </si>
  <si>
    <t>Se presentó informe con corte a 30 de junio, de la Oficina de Gestión en Salud</t>
  </si>
  <si>
    <t>Informe y correo electrónico de remisión</t>
  </si>
  <si>
    <t>Durante el segundo trimestre del año 2021, se brindó acompañamiento a 36 despachos judiciales, relacionadas con 55 incidencia: soporte general 27, cambios de usuario 5, ajuste a inventarios iniciales 20, reinicio de contraseña 1, habitación de usuario 1,cambio de fecha 1.</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</si>
  <si>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</si>
  <si>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Durante el segundo trimestre del año 2021,se atendieron un numero de 38 novedades por el sistema de información SIERJU, así: 35 ajuste de inventario iniciales y 3 por cambio de fecha.</t>
  </si>
  <si>
    <t>En este trimestre fueron reportadas 35 novedades por el sistema, donde 15 de ellas pertenecían a novedades que fueron atendidas telefónicamente durante el trimestre anterior, debido a que los despachos judiciales debían corroborar la información antes de modificar los formularios.</t>
  </si>
  <si>
    <t>PILARES ESTRATÉGICOS</t>
  </si>
  <si>
    <t xml:space="preserve">PROPÓSITO DEL PILAR ESTRATÉGICO </t>
  </si>
  <si>
    <t>OBJETIVOS ESPECÍFICOS</t>
  </si>
  <si>
    <t>En el segundo trimestre, esta Corporación el día 13 de abril de 2021, procedió a generar el reporte de índice de oportunidad correspondiente al 1 trimestre del año 2021, encontrando que de los 159 despachos judiciales, el Juzgado 401 Administrativo Transitorio no reportó la información estadística, toda vez que el TCA Caldas, nombró el titular de este despacho el día 06/04/2021, es decir un mes después de creación de la medida (cuerdo PCSJA21-11764 del 11/03/2021 a partir del 15 de marzo y hasta el 10 de diciembre de 2021), esto obedece a las dos convocatorias realizadas por el TCA, una nacional, donde nadie se postuló y otra departamental. Por lo anterior no se hace requerimiento al Juzgado 401 Administrativo transitorio.</t>
  </si>
  <si>
    <t>Mediante CSJCAO21-611, se informó a la UDAE sobre el nombramiento del Juez 401 Administrativo transitorio.</t>
  </si>
  <si>
    <t>Se realizaron los respetivos ajuste a la herramienta de cobro coactivo y se adelantó reunión el 16 de junio de 2021 para la socialización de la misma. Se aprobó el inicio de uso de la herramienta después de las pruebas</t>
  </si>
  <si>
    <t xml:space="preserve">Implementar sistemas de energía renovables en sedes propias del distrito Judicial de Manizales y Administrativo de Caldas </t>
  </si>
  <si>
    <t>Fortalecer la autonomía e independencia judicial, administrativa y financiera de la Rama Judicial. Con la implementación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</si>
  <si>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</si>
  <si>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El Consejo Seccional elaboró el cronograma de visita, pero 11/06/2021 el Consejo Superior de la Judicatura, expidió el acuerdo PCSJA21-11799, “Por medio del cual se define la calificación de servicios de jueces y empleados judiciales para el año 2020 y magistrados para el periodo 2019-2020”, entre ellos que fuera la misma del año 2019, adicionando 4 puntos para aquellos que acrediten el uso de las tecnologías de información y 2 puntos para aquellos que su índice de evacuación sea superior al 2019.
De otra parte este Consejo Seccional elaboró el cronograma de visitas a los magistrados de las diferentes Corporaciones, en el mes de marzo, visitas que fueron realizadas (21).</t>
  </si>
  <si>
    <t>Durante el segundo trimestre del año 2021, para este proyecto se realizaron las siguientes actividades:
1. Expedición y publicación del Registro Seccional de Elegibles - Convocatoria No. 4: 
 - Resolución CSJCAR21-151 del 24 de mayo de 2021, “Por medio de la cual se conforman los Registros Seccionales de Elegibles correspondiente al concurso de méritos para la provisión de los cargos de empleados de carrera de Tribunales, Juzgados y Centros de Servicios en los Distritos Judiciales de Manizales y Administrativo de Caldas, convocado mediante Acuerdo No. CSJCAA17-476
del 06 de octubre de 2017, modificado con el Acuerdo No. CSJCAA17-477 del 09 de octubre de 2017”
2 - Recepción de los recursos de reposición y en subsidio de apelación - Resolución CSJCAR21-151 del 24 de mayo de 2021: 
 - Esta Corporación recepcionó recibe (80) recursos interpuestos por los integrantes del Registro Seccional de Elegibles.</t>
  </si>
  <si>
    <t>Al segundo trimestre del año 2021, continua vigente el Registro de Elegibles para el cargo de Asistente Administrativo grado 6 - Juzgados de Ejecución de Penas y Medidas de Seguridad.
1. Publicación del Registro de elegibles y actualizaciones en la Página Web del Consejo Seccional de la Judicatura de Caldas
Convocatoria No. 3</t>
  </si>
  <si>
    <t>1. Publicación del Registro de elegibles y actualizaciones</t>
  </si>
  <si>
    <t>Conceptos Favorables o desfavorables (actos administrativos)</t>
  </si>
  <si>
    <t>El Consejo  Superior de la Judicatura, expidió el acuerdo PCSJA21-11799, “Por medio del cual se define la calificación de servicios de jueces y empleados judiciales para el año 2020 y magistrados para el periodo 2019-2020”, entre ellos que fuera la misma del año 2019, adicionando 4 puntos para aquellos que acrediten el uso de las tecnologías de información y 2 puntos para aquellos que su índice de evacuación sea superior al 2019.
En virtud del art 4 del acuerdo PSAA16-10618 del  07 de diciembre del 2015, la calificación se realizará en el mes de agosto del año en curso.</t>
  </si>
  <si>
    <t xml:space="preserve">Consolidación calificación integral de los empleados </t>
  </si>
  <si>
    <t>Se elaboró el informe de la Oficina de Gestión de Salud</t>
  </si>
  <si>
    <t>Se calcularon y analizaron los indicadores trimestrales de los procesos de Asistencia Legal, Adquisición de Bienes y Servicios, Gestión Financiera y Presupuestal, Comunicación Institucional, Mejoramiento del SIGCMA, Gestión de la Información Estadística</t>
  </si>
  <si>
    <t>Se calcularon y analizaron los indicadores trimestrales de los procesos de Asistencia Legal, Adquisición de Bienes y Servicios, Gestión Financiera y Presupuestal, Comunicación Institucional, Mejoramiento del SIGCMA, Gestión de la Información Estadística y los indicadores semestrales de Gestión Humana, Administración de la Carrera Judicial</t>
  </si>
  <si>
    <t xml:space="preserve">Se instalaron equipos de computo </t>
  </si>
  <si>
    <t xml:space="preserve">Acta de instalación </t>
  </si>
  <si>
    <t>Se presenta informe de copias de seguridad de la Seccional para los meses de abril, mayo y junio</t>
  </si>
  <si>
    <t>Durante el segundo trimestre de 2021 se realizaron mantenimientos preventivos a equipos de cómputo en la Seccional</t>
  </si>
  <si>
    <t>Para el segundo trimestre del año 2021 se tenía proyectado la digitalización de 4.371.990 folios, de los cuales en el mes de abril se digitalizaron un total de 72.214. En el mes de mayo el contraista suspendió la digitalización por lo cual se dio inicio a un proceso sancionatorio administrativo</t>
  </si>
  <si>
    <t>Durante el segundo trimestre del año 2021 se logró un porcentaje de cumplimiento del 61% y de cobertura del 60%</t>
  </si>
  <si>
    <t>Piezas gráficas</t>
  </si>
  <si>
    <t>Actas 005 de seguimiento SIGCMA</t>
  </si>
  <si>
    <t>Informe generado</t>
  </si>
  <si>
    <t>Análisis e Informes de ejecución Presupuestal</t>
  </si>
  <si>
    <t>Estados Financieros</t>
  </si>
  <si>
    <t>Informe de reservas presupuestales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</si>
</sst>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6"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0"/>
      <color rgb="FF000000"/>
      <name val="Tahoma"/>
      <family val="2"/>
    </font>
    <font>
      <b/>
      <sz val="9"/>
      <color rgb="FF000000"/>
      <name val="Tahoma"/>
      <family val="2"/>
    </font>
    <font>
      <sz val="9"/>
      <color rgb="FF000000"/>
      <name val="Tahoma"/>
      <family val="2"/>
    </font>
    <font>
      <sz val="9"/>
      <color rgb="FF000000"/>
      <name val="Arial"/>
      <family val="2"/>
    </font>
    <font>
      <sz val="10"/>
      <color rgb="FFFF0000"/>
      <name val="Arial"/>
      <family val="2"/>
    </font>
    <font>
      <b/>
      <i/>
      <sz val="9"/>
      <color theme="1"/>
      <name val="Arial"/>
      <family val="2"/>
    </font>
    <font>
      <b/>
      <sz val="9"/>
      <color theme="0" tint="-4.9989318521683403E-2"/>
      <name val="Arial"/>
      <family val="2"/>
    </font>
    <font>
      <b/>
      <u/>
      <sz val="9"/>
      <color theme="1"/>
      <name val="Arial"/>
      <family val="2"/>
    </font>
    <font>
      <b/>
      <sz val="9"/>
      <color rgb="FF000000"/>
      <name val="Arial"/>
      <family val="2"/>
    </font>
    <font>
      <sz val="9"/>
      <color theme="0"/>
      <name val="Arial"/>
      <family val="2"/>
    </font>
    <font>
      <sz val="9"/>
      <color rgb="FFFF0000"/>
      <name val="Arial"/>
      <family val="2"/>
    </font>
    <font>
      <sz val="9"/>
      <color theme="1"/>
      <name val="Tahoma"/>
      <family val="2"/>
    </font>
    <font>
      <sz val="9"/>
      <color rgb="FF00B050"/>
      <name val="Arial"/>
      <family val="2"/>
    </font>
    <font>
      <sz val="9"/>
      <color theme="9"/>
      <name val="Arial"/>
      <family val="2"/>
    </font>
    <font>
      <sz val="11"/>
      <color theme="1"/>
      <name val="Calibri"/>
      <family val="2"/>
      <scheme val="minor"/>
    </font>
    <font>
      <u/>
      <sz val="11"/>
      <color theme="10"/>
      <name val="Calibri"/>
      <family val="2"/>
      <scheme val="minor"/>
    </font>
    <font>
      <i/>
      <sz val="9"/>
      <name val="Arial"/>
      <family val="2"/>
    </font>
    <font>
      <sz val="11"/>
      <color rgb="FF000000"/>
      <name val="Calibri"/>
      <family val="2"/>
      <scheme val="minor"/>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5D5FF"/>
        <bgColor indexed="64"/>
      </patternFill>
    </fill>
    <fill>
      <patternFill patternType="solid">
        <fgColor rgb="FFBAB1FF"/>
        <bgColor indexed="64"/>
      </patternFill>
    </fill>
    <fill>
      <patternFill patternType="solid">
        <fgColor theme="5"/>
        <bgColor indexed="64"/>
      </patternFill>
    </fill>
    <fill>
      <patternFill patternType="solid">
        <fgColor rgb="FFFFFFFF"/>
        <bgColor rgb="FF000000"/>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double">
        <color theme="1"/>
      </right>
      <top style="thin">
        <color theme="1"/>
      </top>
      <bottom style="thin">
        <color theme="1"/>
      </bottom>
      <diagonal/>
    </border>
    <border>
      <left style="thin">
        <color theme="1"/>
      </left>
      <right style="thin">
        <color theme="1"/>
      </right>
      <top/>
      <bottom style="thin">
        <color theme="1"/>
      </bottom>
      <diagonal/>
    </border>
    <border>
      <left/>
      <right/>
      <top style="double">
        <color theme="1"/>
      </top>
      <bottom style="double">
        <color theme="1"/>
      </bottom>
      <diagonal/>
    </border>
    <border>
      <left/>
      <right/>
      <top/>
      <bottom style="double">
        <color theme="1"/>
      </bottom>
      <diagonal/>
    </border>
    <border>
      <left style="double">
        <color theme="1"/>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thin">
        <color theme="1"/>
      </left>
      <right style="thin">
        <color theme="1"/>
      </right>
      <top style="thin">
        <color theme="1"/>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9" fontId="42"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3" fontId="42" fillId="0" borderId="0" applyFont="0" applyFill="0" applyBorder="0" applyAlignment="0" applyProtection="0"/>
  </cellStyleXfs>
  <cellXfs count="402">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2" xfId="0" applyFont="1" applyFill="1" applyBorder="1" applyAlignment="1">
      <alignment vertical="center" wrapText="1"/>
    </xf>
    <xf numFmtId="0" fontId="2" fillId="0" borderId="0" xfId="0" applyFont="1" applyFill="1"/>
    <xf numFmtId="0" fontId="1" fillId="0" borderId="0" xfId="0" applyFont="1" applyBorder="1" applyAlignment="1">
      <alignment horizontal="center"/>
    </xf>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3" borderId="0" xfId="0" applyFont="1" applyFill="1" applyBorder="1" applyAlignment="1">
      <alignment horizontal="left" vertical="center" wrapText="1"/>
    </xf>
    <xf numFmtId="0" fontId="2" fillId="3" borderId="0" xfId="0" applyFont="1" applyFill="1" applyBorder="1"/>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2" fillId="3" borderId="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5" fillId="0" borderId="2" xfId="0" applyFont="1" applyBorder="1" applyAlignment="1">
      <alignment horizontal="left" vertical="center" wrapText="1"/>
    </xf>
    <xf numFmtId="0" fontId="16" fillId="0" borderId="0" xfId="0" applyFont="1"/>
    <xf numFmtId="0" fontId="16" fillId="0" borderId="0" xfId="0" applyFont="1" applyAlignment="1" applyProtection="1">
      <alignment horizontal="center" vertical="center"/>
      <protection locked="0"/>
    </xf>
    <xf numFmtId="0" fontId="16" fillId="0" borderId="0" xfId="0" applyFont="1" applyAlignment="1">
      <alignment horizontal="left"/>
    </xf>
    <xf numFmtId="0" fontId="16" fillId="0" borderId="0" xfId="0" applyFont="1" applyAlignment="1">
      <alignment horizontal="center"/>
    </xf>
    <xf numFmtId="0" fontId="8" fillId="8" borderId="2"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0" xfId="0" applyFont="1"/>
    <xf numFmtId="0" fontId="22" fillId="7" borderId="2" xfId="0" applyFont="1" applyFill="1" applyBorder="1" applyAlignment="1">
      <alignment horizontal="center" vertical="top" wrapText="1" readingOrder="1"/>
    </xf>
    <xf numFmtId="0" fontId="20" fillId="6" borderId="5" xfId="0" applyFont="1" applyFill="1" applyBorder="1" applyAlignment="1">
      <alignment horizontal="center" vertical="top" wrapText="1" readingOrder="1"/>
    </xf>
    <xf numFmtId="0" fontId="22" fillId="6" borderId="2" xfId="0" applyFont="1" applyFill="1" applyBorder="1" applyAlignment="1">
      <alignment horizontal="center" vertical="top" wrapText="1" readingOrder="1"/>
    </xf>
    <xf numFmtId="0" fontId="25" fillId="0" borderId="0" xfId="0" applyFont="1"/>
    <xf numFmtId="0" fontId="14" fillId="0" borderId="0" xfId="0" applyFont="1" applyBorder="1" applyAlignment="1">
      <alignment wrapText="1"/>
    </xf>
    <xf numFmtId="0" fontId="14" fillId="0" borderId="0" xfId="0" applyFont="1" applyBorder="1" applyAlignment="1"/>
    <xf numFmtId="0" fontId="16" fillId="0" borderId="0" xfId="0" applyFont="1" applyBorder="1" applyAlignment="1" applyProtection="1">
      <protection locked="0"/>
    </xf>
    <xf numFmtId="0" fontId="17" fillId="0" borderId="0" xfId="0" applyFont="1" applyBorder="1" applyAlignment="1" applyProtection="1">
      <alignment vertical="center"/>
      <protection locked="0"/>
    </xf>
    <xf numFmtId="0" fontId="20" fillId="6" borderId="6" xfId="0" applyFont="1" applyFill="1" applyBorder="1" applyAlignment="1">
      <alignment horizontal="center" vertical="top" wrapText="1" readingOrder="1"/>
    </xf>
    <xf numFmtId="0" fontId="23" fillId="0" borderId="2" xfId="0" applyFont="1" applyBorder="1" applyAlignment="1">
      <alignment horizontal="left" vertical="center" wrapText="1" readingOrder="1"/>
    </xf>
    <xf numFmtId="0" fontId="22" fillId="7" borderId="2" xfId="0" applyFont="1" applyFill="1" applyBorder="1" applyAlignment="1">
      <alignment horizontal="center" vertical="center" wrapText="1" readingOrder="1"/>
    </xf>
    <xf numFmtId="0" fontId="23" fillId="0" borderId="2" xfId="0" applyFont="1" applyBorder="1" applyAlignment="1">
      <alignment horizontal="center" vertical="center" wrapText="1" readingOrder="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23" fillId="0" borderId="2" xfId="0" applyFont="1" applyBorder="1" applyAlignment="1">
      <alignment vertical="top" wrapText="1"/>
    </xf>
    <xf numFmtId="0" fontId="23" fillId="0" borderId="2" xfId="0" applyFont="1" applyBorder="1" applyAlignment="1">
      <alignment vertical="center" wrapText="1"/>
    </xf>
    <xf numFmtId="0" fontId="21" fillId="0" borderId="2" xfId="0" applyFont="1" applyBorder="1" applyAlignment="1">
      <alignment horizontal="left" vertical="top" wrapText="1" readingOrder="1"/>
    </xf>
    <xf numFmtId="0" fontId="24" fillId="0" borderId="2" xfId="0" applyFont="1" applyBorder="1" applyAlignment="1">
      <alignment horizontal="center" vertical="top" wrapText="1" readingOrder="1"/>
    </xf>
    <xf numFmtId="0" fontId="23" fillId="0" borderId="2" xfId="0" applyFont="1" applyBorder="1" applyAlignment="1">
      <alignment horizontal="center" vertical="center" wrapText="1"/>
    </xf>
    <xf numFmtId="0" fontId="18"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0" borderId="0" xfId="0" applyFont="1" applyBorder="1" applyAlignment="1" applyProtection="1">
      <alignment horizontal="left"/>
      <protection locked="0"/>
    </xf>
    <xf numFmtId="0" fontId="27" fillId="0" borderId="0"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17" fillId="0" borderId="0" xfId="0" applyFont="1" applyAlignment="1" applyProtection="1">
      <alignment horizontal="left" vertical="center" indent="1"/>
      <protection locked="0"/>
    </xf>
    <xf numFmtId="0" fontId="22" fillId="0" borderId="0" xfId="0" applyFont="1" applyAlignment="1" applyProtection="1">
      <alignment horizontal="left" vertical="center" wrapText="1"/>
      <protection locked="0"/>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8" fillId="0" borderId="2" xfId="0" applyFont="1" applyBorder="1" applyAlignment="1">
      <alignment horizontal="center" vertical="center" wrapText="1"/>
    </xf>
    <xf numFmtId="0" fontId="18" fillId="0" borderId="2" xfId="0" applyFont="1" applyBorder="1" applyAlignment="1">
      <alignment vertical="top" wrapText="1" readingOrder="1"/>
    </xf>
    <xf numFmtId="0" fontId="32" fillId="0" borderId="2" xfId="0" applyFont="1" applyBorder="1" applyAlignment="1">
      <alignment horizontal="left" vertical="center" wrapText="1" readingOrder="1"/>
    </xf>
    <xf numFmtId="0" fontId="18" fillId="0" borderId="2" xfId="0" applyFont="1" applyBorder="1" applyAlignment="1">
      <alignment horizontal="left" vertical="top" wrapText="1" readingOrder="1"/>
    </xf>
    <xf numFmtId="0" fontId="18" fillId="0" borderId="2" xfId="0" applyFont="1" applyBorder="1" applyAlignment="1">
      <alignment vertical="center" wrapText="1" readingOrder="1"/>
    </xf>
    <xf numFmtId="0" fontId="22" fillId="10" borderId="0" xfId="0" applyFont="1" applyFill="1" applyAlignment="1" applyProtection="1">
      <alignment horizontal="left" vertical="center"/>
      <protection locked="0"/>
    </xf>
    <xf numFmtId="0" fontId="22" fillId="10" borderId="0" xfId="0" applyFont="1" applyFill="1" applyAlignment="1" applyProtection="1">
      <alignment horizontal="left" vertical="center" wrapText="1"/>
      <protection locked="0"/>
    </xf>
    <xf numFmtId="0" fontId="22" fillId="10" borderId="0" xfId="0" applyFont="1" applyFill="1" applyBorder="1" applyAlignment="1" applyProtection="1">
      <alignment horizontal="left" vertical="center"/>
      <protection locked="0"/>
    </xf>
    <xf numFmtId="0" fontId="18" fillId="0" borderId="2" xfId="0" applyFont="1" applyBorder="1" applyAlignment="1">
      <alignment horizontal="center" vertical="center" wrapText="1" readingOrder="1"/>
    </xf>
    <xf numFmtId="0" fontId="2" fillId="0" borderId="2" xfId="0" applyFont="1" applyBorder="1" applyAlignment="1">
      <alignment wrapText="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0" xfId="0" applyFont="1" applyBorder="1" applyAlignment="1" applyProtection="1">
      <protection locked="0"/>
    </xf>
    <xf numFmtId="0" fontId="6" fillId="0" borderId="0" xfId="0" applyFont="1" applyBorder="1" applyAlignment="1" applyProtection="1">
      <alignment vertical="center" wrapText="1"/>
      <protection locked="0"/>
    </xf>
    <xf numFmtId="0" fontId="4" fillId="0" borderId="0" xfId="0" applyFont="1"/>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horizontal="center" vertical="center" wrapText="1"/>
      <protection locked="0"/>
    </xf>
    <xf numFmtId="0" fontId="6" fillId="10" borderId="0" xfId="0" applyFont="1" applyFill="1" applyAlignment="1" applyProtection="1">
      <alignment vertical="center"/>
      <protection locked="0"/>
    </xf>
    <xf numFmtId="0" fontId="6" fillId="10" borderId="0" xfId="0"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6" fillId="10" borderId="12" xfId="0" applyFont="1" applyFill="1" applyBorder="1" applyAlignment="1" applyProtection="1">
      <alignment vertical="center" wrapText="1"/>
      <protection locked="0"/>
    </xf>
    <xf numFmtId="0" fontId="6" fillId="0" borderId="17" xfId="0" applyFont="1" applyBorder="1" applyAlignment="1" applyProtection="1">
      <protection locked="0"/>
    </xf>
    <xf numFmtId="0" fontId="6" fillId="0" borderId="0" xfId="0" applyFont="1" applyBorder="1" applyAlignment="1" applyProtection="1">
      <alignment horizontal="left"/>
      <protection locked="0"/>
    </xf>
    <xf numFmtId="0" fontId="4" fillId="0" borderId="0" xfId="0" applyFont="1" applyAlignment="1">
      <alignment wrapText="1"/>
    </xf>
    <xf numFmtId="0" fontId="4" fillId="0" borderId="0" xfId="0" applyFont="1" applyAlignment="1" applyProtection="1">
      <alignment horizontal="center" vertical="center"/>
      <protection locked="0"/>
    </xf>
    <xf numFmtId="0" fontId="6" fillId="7" borderId="2" xfId="0" applyFont="1" applyFill="1" applyBorder="1" applyAlignment="1">
      <alignment vertical="top" wrapText="1"/>
    </xf>
    <xf numFmtId="0" fontId="6" fillId="7" borderId="2" xfId="0" applyFont="1" applyFill="1" applyBorder="1" applyAlignment="1">
      <alignment horizontal="center" vertical="top" wrapText="1" readingOrder="1"/>
    </xf>
    <xf numFmtId="0" fontId="6" fillId="7" borderId="2" xfId="0" applyFont="1" applyFill="1" applyBorder="1" applyAlignment="1">
      <alignment horizontal="center" vertical="center" wrapText="1"/>
    </xf>
    <xf numFmtId="0" fontId="6" fillId="7" borderId="2"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2" xfId="0" applyFont="1" applyBorder="1" applyAlignment="1">
      <alignment horizontal="left" vertical="center" wrapText="1" readingOrder="1"/>
    </xf>
    <xf numFmtId="0" fontId="31" fillId="0" borderId="2" xfId="0" applyFont="1" applyBorder="1" applyAlignment="1">
      <alignment vertical="center" wrapText="1"/>
    </xf>
    <xf numFmtId="0" fontId="31" fillId="0" borderId="2" xfId="0" applyFont="1" applyBorder="1" applyAlignment="1">
      <alignment vertical="top" wrapText="1"/>
    </xf>
    <xf numFmtId="0" fontId="5" fillId="6" borderId="6" xfId="0" applyFont="1" applyFill="1" applyBorder="1" applyAlignment="1">
      <alignment vertical="top" wrapText="1"/>
    </xf>
    <xf numFmtId="0" fontId="5" fillId="6" borderId="5" xfId="0" applyFont="1" applyFill="1" applyBorder="1" applyAlignment="1">
      <alignment horizontal="center" vertical="top" wrapText="1" readingOrder="1"/>
    </xf>
    <xf numFmtId="0" fontId="6" fillId="6" borderId="2" xfId="0" applyFont="1" applyFill="1" applyBorder="1" applyAlignment="1">
      <alignment horizontal="center" vertical="top" wrapText="1"/>
    </xf>
    <xf numFmtId="0" fontId="6" fillId="6" borderId="2" xfId="0" applyFont="1" applyFill="1" applyBorder="1" applyAlignment="1">
      <alignment horizontal="center" vertical="top" wrapText="1" readingOrder="1"/>
    </xf>
    <xf numFmtId="0" fontId="6" fillId="6" borderId="3" xfId="0" applyFont="1" applyFill="1" applyBorder="1" applyAlignment="1">
      <alignment horizontal="center" vertical="top" wrapText="1"/>
    </xf>
    <xf numFmtId="0" fontId="4" fillId="0" borderId="6" xfId="0" applyFont="1" applyBorder="1" applyAlignment="1">
      <alignment horizontal="center" vertical="center" wrapText="1" readingOrder="1"/>
    </xf>
    <xf numFmtId="0" fontId="4" fillId="0" borderId="11" xfId="0" applyFont="1" applyBorder="1" applyAlignment="1">
      <alignment vertical="center" wrapText="1" readingOrder="1"/>
    </xf>
    <xf numFmtId="0" fontId="4" fillId="0" borderId="14" xfId="0" applyFont="1" applyBorder="1" applyAlignment="1">
      <alignment vertical="center" wrapText="1" readingOrder="1"/>
    </xf>
    <xf numFmtId="0" fontId="4" fillId="0" borderId="14" xfId="0" applyFont="1" applyBorder="1" applyAlignment="1">
      <alignment horizontal="left" vertical="center" wrapText="1"/>
    </xf>
    <xf numFmtId="0" fontId="4" fillId="0" borderId="2" xfId="0" applyFont="1" applyBorder="1" applyAlignment="1">
      <alignment horizontal="left" vertical="center" wrapText="1" readingOrder="1"/>
    </xf>
    <xf numFmtId="0" fontId="4" fillId="0" borderId="2" xfId="0" applyFont="1" applyBorder="1" applyAlignment="1">
      <alignment horizontal="left" vertical="top" wrapText="1"/>
    </xf>
    <xf numFmtId="0" fontId="37" fillId="0" borderId="0" xfId="0" applyFont="1"/>
    <xf numFmtId="0" fontId="4" fillId="0" borderId="2" xfId="0" applyFont="1" applyBorder="1" applyAlignment="1">
      <alignment horizontal="center" vertical="center" wrapText="1" readingOrder="1"/>
    </xf>
    <xf numFmtId="0" fontId="4" fillId="0" borderId="2" xfId="0" applyFont="1" applyBorder="1" applyAlignment="1">
      <alignment vertical="top" wrapText="1" readingOrder="1"/>
    </xf>
    <xf numFmtId="0" fontId="4" fillId="0" borderId="2" xfId="0" applyFont="1" applyBorder="1"/>
    <xf numFmtId="0" fontId="31" fillId="0" borderId="2" xfId="0" applyFont="1" applyFill="1" applyBorder="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 xfId="0" applyFont="1" applyBorder="1" applyAlignment="1">
      <alignment horizontal="left" vertical="center" wrapText="1"/>
    </xf>
    <xf numFmtId="0" fontId="31"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3" xfId="0" applyFont="1" applyFill="1" applyBorder="1" applyAlignment="1">
      <alignment horizontal="left" vertical="center" wrapText="1"/>
    </xf>
    <xf numFmtId="0" fontId="4" fillId="0" borderId="22" xfId="0" applyFont="1" applyBorder="1"/>
    <xf numFmtId="0" fontId="4" fillId="0" borderId="2" xfId="0" applyFont="1" applyFill="1" applyBorder="1" applyAlignment="1">
      <alignment horizontal="left" vertical="center" wrapText="1"/>
    </xf>
    <xf numFmtId="0" fontId="30" fillId="0" borderId="2" xfId="0" applyFont="1" applyBorder="1" applyAlignment="1">
      <alignment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xf>
    <xf numFmtId="0" fontId="7" fillId="0" borderId="2" xfId="0" applyFont="1" applyBorder="1" applyAlignment="1">
      <alignment horizontal="center"/>
    </xf>
    <xf numFmtId="0" fontId="30"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4" fillId="3" borderId="2" xfId="0" applyFont="1" applyFill="1" applyBorder="1" applyAlignment="1">
      <alignment vertical="center" wrapText="1"/>
    </xf>
    <xf numFmtId="0" fontId="4" fillId="0" borderId="2" xfId="0" applyFont="1" applyBorder="1" applyAlignment="1">
      <alignment horizontal="left" vertical="center" wrapText="1"/>
    </xf>
    <xf numFmtId="0" fontId="39" fillId="0" borderId="2" xfId="0" applyFont="1" applyBorder="1" applyAlignment="1">
      <alignment horizontal="left" vertical="center" wrapText="1"/>
    </xf>
    <xf numFmtId="0" fontId="30" fillId="0" borderId="2" xfId="0" applyFont="1" applyBorder="1" applyAlignment="1">
      <alignment wrapText="1"/>
    </xf>
    <xf numFmtId="0" fontId="4" fillId="0" borderId="2" xfId="0" applyFont="1" applyBorder="1" applyAlignment="1">
      <alignment horizontal="left" vertical="center" wrapText="1"/>
    </xf>
    <xf numFmtId="0" fontId="4" fillId="0" borderId="2" xfId="0" applyFont="1" applyFill="1" applyBorder="1" applyAlignment="1">
      <alignmen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5"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15" fillId="0" borderId="2" xfId="0" applyFont="1" applyBorder="1" applyAlignment="1">
      <alignment vertical="center" wrapText="1"/>
    </xf>
    <xf numFmtId="0" fontId="4" fillId="0" borderId="2" xfId="0" applyFont="1" applyBorder="1" applyAlignment="1">
      <alignment horizontal="center" vertical="center"/>
    </xf>
    <xf numFmtId="0" fontId="1" fillId="0" borderId="2" xfId="0" applyFont="1" applyBorder="1" applyAlignment="1">
      <alignment horizontal="left" vertical="center" wrapText="1"/>
    </xf>
    <xf numFmtId="0" fontId="2" fillId="0" borderId="2" xfId="0" applyFont="1" applyFill="1" applyBorder="1"/>
    <xf numFmtId="0" fontId="1" fillId="0" borderId="0" xfId="0" applyFont="1" applyBorder="1" applyAlignment="1">
      <alignment horizontal="center" vertical="center"/>
    </xf>
    <xf numFmtId="0" fontId="5" fillId="4" borderId="6" xfId="0" applyFont="1" applyFill="1" applyBorder="1" applyAlignment="1">
      <alignment horizontal="center" vertical="center"/>
    </xf>
    <xf numFmtId="0" fontId="4" fillId="3" borderId="2" xfId="0" applyFont="1" applyFill="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Fill="1" applyBorder="1" applyAlignment="1">
      <alignment horizontal="left" vertical="center" wrapText="1" readingOrder="1"/>
    </xf>
    <xf numFmtId="0" fontId="40" fillId="0" borderId="2" xfId="0" applyFont="1" applyBorder="1" applyAlignment="1">
      <alignment horizontal="left" vertical="center" wrapText="1"/>
    </xf>
    <xf numFmtId="0" fontId="40" fillId="0" borderId="2" xfId="0" applyFont="1" applyBorder="1" applyAlignment="1">
      <alignment vertical="top" wrapText="1"/>
    </xf>
    <xf numFmtId="0" fontId="4" fillId="0" borderId="0" xfId="0" applyFont="1" applyFill="1" applyAlignment="1">
      <alignment vertical="center" wrapText="1"/>
    </xf>
    <xf numFmtId="0" fontId="41" fillId="0" borderId="2" xfId="0" applyFont="1" applyBorder="1" applyAlignment="1">
      <alignment vertical="center" wrapText="1"/>
    </xf>
    <xf numFmtId="0" fontId="2" fillId="0" borderId="0" xfId="0" applyFont="1" applyFill="1" applyBorder="1"/>
    <xf numFmtId="0" fontId="1" fillId="0" borderId="0" xfId="0" applyFont="1" applyFill="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11"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2" borderId="2" xfId="0" applyFont="1" applyFill="1" applyBorder="1" applyAlignment="1">
      <alignment horizontal="center" vertical="center"/>
    </xf>
    <xf numFmtId="0" fontId="0" fillId="11" borderId="0" xfId="0" applyFill="1"/>
    <xf numFmtId="0" fontId="0" fillId="12" borderId="0" xfId="0" applyFill="1"/>
    <xf numFmtId="0" fontId="0" fillId="13" borderId="0" xfId="0" applyFill="1"/>
    <xf numFmtId="0" fontId="2" fillId="12"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14" borderId="2" xfId="0" applyFont="1" applyFill="1" applyBorder="1" applyAlignment="1">
      <alignment horizontal="center" vertical="center" wrapText="1"/>
    </xf>
    <xf numFmtId="0" fontId="0" fillId="14" borderId="0" xfId="0" applyFill="1"/>
    <xf numFmtId="9" fontId="2" fillId="0" borderId="2" xfId="1" applyNumberFormat="1" applyFont="1" applyBorder="1" applyAlignment="1">
      <alignment horizontal="center" vertical="center" wrapText="1"/>
    </xf>
    <xf numFmtId="0" fontId="2" fillId="13" borderId="2" xfId="0" applyFont="1" applyFill="1" applyBorder="1" applyAlignment="1">
      <alignment horizontal="center" vertical="center" wrapText="1"/>
    </xf>
    <xf numFmtId="0" fontId="2" fillId="11" borderId="2" xfId="0" applyFont="1" applyFill="1" applyBorder="1" applyAlignment="1">
      <alignment horizontal="center" vertical="center"/>
    </xf>
    <xf numFmtId="0" fontId="2" fillId="0" borderId="2" xfId="0" applyFont="1" applyBorder="1" applyAlignment="1">
      <alignment horizontal="left" vertical="center" wrapText="1"/>
    </xf>
    <xf numFmtId="0" fontId="4" fillId="1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10" fontId="4" fillId="3" borderId="2" xfId="1" applyNumberFormat="1" applyFont="1" applyFill="1" applyBorder="1" applyAlignment="1">
      <alignment horizontal="center" vertical="center" wrapText="1"/>
    </xf>
    <xf numFmtId="0" fontId="38"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64" fontId="2" fillId="0" borderId="2" xfId="1"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5" fillId="0" borderId="2" xfId="0" applyFont="1" applyBorder="1" applyAlignment="1">
      <alignment horizontal="left" vertical="center" wrapText="1"/>
    </xf>
    <xf numFmtId="9" fontId="2" fillId="0" borderId="2" xfId="1"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3" fillId="0" borderId="2" xfId="2" applyBorder="1" applyAlignment="1">
      <alignment horizontal="left" vertical="center"/>
    </xf>
    <xf numFmtId="0" fontId="43" fillId="0" borderId="2" xfId="2" applyBorder="1" applyAlignment="1">
      <alignment vertical="center" wrapText="1"/>
    </xf>
    <xf numFmtId="0" fontId="2" fillId="0" borderId="2" xfId="0" applyFont="1" applyBorder="1" applyAlignment="1">
      <alignment vertical="center"/>
    </xf>
    <xf numFmtId="0" fontId="43" fillId="0" borderId="2" xfId="2" applyBorder="1" applyAlignment="1">
      <alignment vertical="center"/>
    </xf>
    <xf numFmtId="9" fontId="2" fillId="3" borderId="2" xfId="1" applyFont="1" applyFill="1" applyBorder="1" applyAlignment="1">
      <alignment horizontal="center" vertical="center" wrapText="1"/>
    </xf>
    <xf numFmtId="0" fontId="43" fillId="0" borderId="2" xfId="2"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5"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5" fillId="0" borderId="2"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3" fillId="0" borderId="0" xfId="2" applyFill="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9" fontId="2" fillId="0" borderId="2" xfId="0" applyNumberFormat="1" applyFont="1" applyBorder="1" applyAlignment="1">
      <alignment horizontal="center" vertical="center"/>
    </xf>
    <xf numFmtId="14" fontId="42" fillId="3" borderId="2" xfId="2" applyNumberFormat="1" applyFont="1" applyFill="1" applyBorder="1" applyAlignment="1">
      <alignment horizontal="center" vertical="center" wrapText="1"/>
    </xf>
    <xf numFmtId="0" fontId="42" fillId="0" borderId="2" xfId="2" applyFont="1" applyBorder="1" applyAlignment="1">
      <alignment vertical="center"/>
    </xf>
    <xf numFmtId="0" fontId="0" fillId="0" borderId="0" xfId="0" applyFill="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9" fontId="2" fillId="0" borderId="2" xfId="1" applyFont="1" applyBorder="1" applyAlignment="1">
      <alignment horizontal="center" vertical="center"/>
    </xf>
    <xf numFmtId="0" fontId="43" fillId="0" borderId="2" xfId="3" applyBorder="1" applyAlignment="1">
      <alignment vertical="center" wrapText="1"/>
    </xf>
    <xf numFmtId="14" fontId="2" fillId="0" borderId="2" xfId="0" applyNumberFormat="1" applyFont="1" applyBorder="1" applyAlignment="1">
      <alignment horizontal="left" vertical="center" wrapText="1"/>
    </xf>
    <xf numFmtId="0" fontId="2" fillId="0" borderId="3" xfId="0" applyFont="1" applyBorder="1" applyAlignment="1">
      <alignment horizontal="center" vertical="center"/>
    </xf>
    <xf numFmtId="0" fontId="4" fillId="0" borderId="0" xfId="0" applyFont="1" applyAlignment="1">
      <alignment horizontal="left" vertical="center" wrapText="1"/>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43" fillId="0" borderId="2" xfId="3" applyBorder="1" applyAlignment="1">
      <alignment vertical="center"/>
    </xf>
    <xf numFmtId="10" fontId="2" fillId="3" borderId="2" xfId="1"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9" fontId="0" fillId="0" borderId="0" xfId="0" applyNumberFormat="1"/>
    <xf numFmtId="0" fontId="3" fillId="2"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15" fillId="0" borderId="2"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15" borderId="2" xfId="0" applyFont="1" applyFill="1" applyBorder="1" applyAlignment="1">
      <alignment vertical="center" wrapText="1"/>
    </xf>
    <xf numFmtId="0" fontId="2" fillId="15" borderId="2" xfId="0" applyFont="1" applyFill="1" applyBorder="1" applyAlignment="1">
      <alignment horizontal="center" vertical="center"/>
    </xf>
    <xf numFmtId="14" fontId="2" fillId="15" borderId="2" xfId="0" applyNumberFormat="1" applyFont="1" applyFill="1" applyBorder="1" applyAlignment="1">
      <alignment horizontal="center" vertical="center"/>
    </xf>
    <xf numFmtId="0" fontId="2" fillId="15" borderId="2" xfId="0" applyFont="1" applyFill="1" applyBorder="1"/>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9" fontId="45" fillId="0" borderId="2" xfId="0" applyNumberFormat="1" applyFont="1" applyBorder="1" applyAlignment="1">
      <alignment horizontal="center" vertical="center"/>
    </xf>
    <xf numFmtId="10" fontId="2" fillId="0" borderId="2" xfId="0" applyNumberFormat="1" applyFont="1" applyBorder="1" applyAlignment="1">
      <alignment horizontal="center" vertical="center"/>
    </xf>
    <xf numFmtId="0" fontId="43" fillId="0" borderId="24" xfId="2" applyBorder="1" applyAlignment="1">
      <alignment horizontal="left" vertical="center" wrapText="1"/>
    </xf>
    <xf numFmtId="9" fontId="2" fillId="0" borderId="3" xfId="1" applyFont="1" applyBorder="1" applyAlignment="1">
      <alignment horizontal="center" vertical="center"/>
    </xf>
    <xf numFmtId="14" fontId="2" fillId="16" borderId="2" xfId="0" applyNumberFormat="1" applyFont="1" applyFill="1" applyBorder="1" applyAlignment="1">
      <alignment horizontal="center" vertical="center" wrapText="1"/>
    </xf>
    <xf numFmtId="9" fontId="2" fillId="0" borderId="2" xfId="1" applyFont="1" applyBorder="1"/>
    <xf numFmtId="0" fontId="2" fillId="0" borderId="2" xfId="4" applyNumberFormat="1" applyFont="1" applyBorder="1" applyAlignment="1">
      <alignment horizontal="center" vertical="center"/>
    </xf>
    <xf numFmtId="0" fontId="43" fillId="3" borderId="2" xfId="2" applyFill="1" applyBorder="1" applyAlignment="1">
      <alignment horizontal="left" vertical="center" wrapText="1"/>
    </xf>
    <xf numFmtId="0" fontId="43" fillId="0" borderId="0" xfId="2" applyAlignment="1">
      <alignment horizontal="left" vertical="center" wrapText="1"/>
    </xf>
    <xf numFmtId="0" fontId="43" fillId="0" borderId="0" xfId="2" applyFill="1" applyAlignment="1">
      <alignment vertical="center"/>
    </xf>
    <xf numFmtId="0" fontId="43" fillId="0" borderId="23" xfId="2" applyFill="1" applyBorder="1" applyAlignment="1">
      <alignment horizontal="left" vertical="center" wrapText="1"/>
    </xf>
    <xf numFmtId="0" fontId="43" fillId="0" borderId="2" xfId="3" applyBorder="1" applyAlignment="1">
      <alignment horizontal="left" vertical="center"/>
    </xf>
    <xf numFmtId="0" fontId="43" fillId="0" borderId="2" xfId="3" applyBorder="1" applyAlignment="1">
      <alignment horizontal="left" vertical="center" wrapText="1"/>
    </xf>
    <xf numFmtId="0" fontId="43" fillId="0" borderId="3" xfId="3" applyBorder="1" applyAlignment="1">
      <alignment horizontal="left" vertical="center" wrapText="1"/>
    </xf>
    <xf numFmtId="0" fontId="43" fillId="3" borderId="2" xfId="2" applyFill="1" applyBorder="1" applyAlignment="1">
      <alignment horizontal="left" vertical="center"/>
    </xf>
    <xf numFmtId="0" fontId="21" fillId="0" borderId="3" xfId="0" applyFont="1" applyBorder="1" applyAlignment="1">
      <alignment horizontal="center" vertical="center" wrapText="1" readingOrder="1"/>
    </xf>
    <xf numFmtId="0" fontId="21" fillId="0" borderId="10" xfId="0" applyFont="1" applyBorder="1" applyAlignment="1">
      <alignment horizontal="center" vertical="center" wrapText="1" readingOrder="1"/>
    </xf>
    <xf numFmtId="0" fontId="21" fillId="0" borderId="4" xfId="0" applyFont="1" applyBorder="1" applyAlignment="1">
      <alignment horizontal="center" vertical="center" wrapText="1" readingOrder="1"/>
    </xf>
    <xf numFmtId="0" fontId="27" fillId="0" borderId="0" xfId="0" applyFont="1" applyBorder="1" applyAlignment="1" applyProtection="1">
      <alignment horizontal="center" vertical="center"/>
      <protection locked="0"/>
    </xf>
    <xf numFmtId="0" fontId="19" fillId="5" borderId="2" xfId="0" applyFont="1" applyFill="1" applyBorder="1" applyAlignment="1">
      <alignment horizontal="center" vertical="top" wrapText="1" readingOrder="1"/>
    </xf>
    <xf numFmtId="0" fontId="22" fillId="0" borderId="0" xfId="0" applyFont="1" applyBorder="1" applyAlignment="1" applyProtection="1">
      <alignment horizontal="left" vertical="center" wrapText="1"/>
      <protection locked="0"/>
    </xf>
    <xf numFmtId="0" fontId="23" fillId="0" borderId="3" xfId="0" applyFont="1" applyBorder="1" applyAlignment="1">
      <alignment horizontal="center" vertical="center" wrapText="1" readingOrder="1"/>
    </xf>
    <xf numFmtId="0" fontId="23" fillId="0" borderId="10"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23" fillId="0" borderId="3" xfId="0" applyFont="1" applyBorder="1" applyAlignment="1">
      <alignment horizontal="center" vertical="center" readingOrder="1"/>
    </xf>
    <xf numFmtId="0" fontId="23" fillId="0" borderId="4" xfId="0" applyFont="1" applyBorder="1" applyAlignment="1">
      <alignment horizontal="center" vertical="center" readingOrder="1"/>
    </xf>
    <xf numFmtId="0" fontId="22" fillId="0" borderId="0" xfId="0" applyFont="1" applyBorder="1" applyAlignment="1" applyProtection="1">
      <alignment horizontal="center"/>
      <protection locked="0"/>
    </xf>
    <xf numFmtId="0" fontId="31" fillId="0" borderId="3" xfId="0" applyFont="1" applyBorder="1" applyAlignment="1">
      <alignment horizontal="left" vertical="center" wrapText="1"/>
    </xf>
    <xf numFmtId="0" fontId="31" fillId="0" borderId="10" xfId="0" applyFont="1" applyBorder="1" applyAlignment="1">
      <alignment horizontal="left" vertical="center" wrapText="1"/>
    </xf>
    <xf numFmtId="0" fontId="31" fillId="0" borderId="4" xfId="0" applyFont="1" applyBorder="1" applyAlignment="1">
      <alignment horizontal="left" vertical="center" wrapText="1"/>
    </xf>
    <xf numFmtId="0" fontId="34" fillId="5" borderId="2" xfId="0" applyFont="1" applyFill="1" applyBorder="1" applyAlignment="1">
      <alignment horizontal="center" vertical="top" wrapText="1" readingOrder="1"/>
    </xf>
    <xf numFmtId="0" fontId="31" fillId="0" borderId="3" xfId="0" applyFont="1" applyBorder="1" applyAlignment="1">
      <alignment vertical="center" wrapText="1"/>
    </xf>
    <xf numFmtId="0" fontId="31" fillId="0" borderId="10" xfId="0" applyFont="1" applyBorder="1" applyAlignment="1">
      <alignment vertical="center" wrapText="1"/>
    </xf>
    <xf numFmtId="0" fontId="31" fillId="0" borderId="4" xfId="0" applyFont="1" applyBorder="1" applyAlignment="1">
      <alignment vertical="center" wrapText="1"/>
    </xf>
    <xf numFmtId="0" fontId="31" fillId="0" borderId="3" xfId="0" applyFont="1" applyBorder="1" applyAlignment="1">
      <alignment vertical="center"/>
    </xf>
    <xf numFmtId="0" fontId="31" fillId="0" borderId="10" xfId="0" applyFont="1" applyBorder="1" applyAlignment="1">
      <alignment vertical="center"/>
    </xf>
    <xf numFmtId="0" fontId="31" fillId="0" borderId="4" xfId="0" applyFont="1" applyBorder="1" applyAlignment="1">
      <alignment vertical="center"/>
    </xf>
    <xf numFmtId="0" fontId="31" fillId="0" borderId="3"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33"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34" fillId="5" borderId="4" xfId="0" applyFont="1" applyFill="1" applyBorder="1" applyAlignment="1">
      <alignment horizontal="center" vertical="top" wrapText="1" readingOrder="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3"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26" fillId="0" borderId="0" xfId="0" applyFont="1" applyAlignment="1">
      <alignment horizontal="center"/>
    </xf>
    <xf numFmtId="0" fontId="9" fillId="5" borderId="6" xfId="0" applyFont="1" applyFill="1" applyBorder="1" applyAlignment="1">
      <alignment horizontal="center"/>
    </xf>
    <xf numFmtId="0" fontId="9" fillId="5" borderId="9"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5" xfId="0" applyFont="1" applyFill="1" applyBorder="1" applyAlignment="1">
      <alignment horizontal="center" vertical="center"/>
    </xf>
    <xf numFmtId="0" fontId="14" fillId="0" borderId="0" xfId="0" applyFont="1" applyBorder="1" applyAlignment="1">
      <alignment horizont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3"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3" borderId="6"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4" fillId="0" borderId="0" xfId="0" applyFont="1" applyBorder="1" applyAlignment="1">
      <alignment horizontal="center"/>
    </xf>
    <xf numFmtId="0" fontId="2" fillId="0" borderId="2" xfId="0" applyFont="1" applyBorder="1" applyAlignment="1">
      <alignment horizontal="left" vertical="center"/>
    </xf>
    <xf numFmtId="0" fontId="4" fillId="0" borderId="2" xfId="0" applyFont="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15"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5">
    <cellStyle name="Hipervínculo" xfId="2" builtinId="8"/>
    <cellStyle name="Hyperlink" xfId="3" xr:uid="{5A05DD47-1AC4-044C-A4AE-3650A651BC78}"/>
    <cellStyle name="Millares" xfId="4" builtinId="3"/>
    <cellStyle name="Normal" xfId="0" builtinId="0"/>
    <cellStyle name="Porcentaje" xfId="1" builtinId="5"/>
  </cellStyles>
  <dxfs count="0"/>
  <tableStyles count="0" defaultTableStyle="TableStyleMedium2" defaultPivotStyle="PivotStyleLight16"/>
  <colors>
    <mruColors>
      <color rgb="FFF5D5FF"/>
      <color rgb="FFBAB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6075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911292" y="582935"/>
          <a:ext cx="2886074" cy="1682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2</xdr:row>
      <xdr:rowOff>252004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788525" y="498475"/>
          <a:ext cx="1533526" cy="261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109156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8503708" y="574675"/>
          <a:ext cx="2886074" cy="168275"/>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3</xdr:row>
      <xdr:rowOff>4199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11096625" y="498475"/>
          <a:ext cx="1533526" cy="261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3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300-000004000000}"/>
            </a:ext>
          </a:extLst>
        </xdr:cNvPr>
        <xdr:cNvGrpSpPr>
          <a:grpSpLocks/>
        </xdr:cNvGrpSpPr>
      </xdr:nvGrpSpPr>
      <xdr:grpSpPr bwMode="auto">
        <a:xfrm>
          <a:off x="5892801" y="441325"/>
          <a:ext cx="2886074" cy="79375"/>
          <a:chOff x="2381" y="720"/>
          <a:chExt cx="3154" cy="65"/>
        </a:xfrm>
      </xdr:grpSpPr>
      <xdr:pic>
        <xdr:nvPicPr>
          <xdr:cNvPr id="5" name="6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98779</xdr:colOff>
      <xdr:row>0</xdr:row>
      <xdr:rowOff>14111</xdr:rowOff>
    </xdr:from>
    <xdr:to>
      <xdr:col>1</xdr:col>
      <xdr:colOff>1270001</xdr:colOff>
      <xdr:row>2</xdr:row>
      <xdr:rowOff>109361</xdr:rowOff>
    </xdr:to>
    <xdr:pic>
      <xdr:nvPicPr>
        <xdr:cNvPr id="2" name="18 Imagen" descr="Logo CSJ RGB_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9" y="14111"/>
          <a:ext cx="2695222" cy="716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400-000004000000}"/>
            </a:ext>
          </a:extLst>
        </xdr:cNvPr>
        <xdr:cNvGrpSpPr>
          <a:grpSpLocks/>
        </xdr:cNvGrpSpPr>
      </xdr:nvGrpSpPr>
      <xdr:grpSpPr bwMode="auto">
        <a:xfrm>
          <a:off x="40659326" y="582023"/>
          <a:ext cx="6488044" cy="203946"/>
          <a:chOff x="2381" y="720"/>
          <a:chExt cx="3154" cy="65"/>
        </a:xfrm>
      </xdr:grpSpPr>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5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500-00000B000000}"/>
            </a:ext>
          </a:extLst>
        </xdr:cNvPr>
        <xdr:cNvGrpSpPr>
          <a:grpSpLocks/>
        </xdr:cNvGrpSpPr>
      </xdr:nvGrpSpPr>
      <xdr:grpSpPr bwMode="auto">
        <a:xfrm>
          <a:off x="22848884" y="756274"/>
          <a:ext cx="4944434" cy="146796"/>
          <a:chOff x="2381" y="720"/>
          <a:chExt cx="3154" cy="65"/>
        </a:xfrm>
      </xdr:grpSpPr>
      <xdr:pic>
        <xdr:nvPicPr>
          <xdr:cNvPr id="12" name="6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A25DE1D-CA05-6C40-B3BB-372516F3B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7001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2FE0FED5-CE22-274E-81D7-B6F8E5EEE45A}"/>
            </a:ext>
          </a:extLst>
        </xdr:cNvPr>
        <xdr:cNvSpPr txBox="1"/>
      </xdr:nvSpPr>
      <xdr:spPr>
        <a:xfrm>
          <a:off x="25444076" y="0"/>
          <a:ext cx="21279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C0694E98-F2EF-434C-AB39-33B5832583D7}"/>
            </a:ext>
          </a:extLst>
        </xdr:cNvPr>
        <xdr:cNvGrpSpPr>
          <a:grpSpLocks/>
        </xdr:cNvGrpSpPr>
      </xdr:nvGrpSpPr>
      <xdr:grpSpPr bwMode="auto">
        <a:xfrm>
          <a:off x="22848884" y="756274"/>
          <a:ext cx="4944434" cy="146796"/>
          <a:chOff x="2381" y="720"/>
          <a:chExt cx="3154" cy="65"/>
        </a:xfrm>
      </xdr:grpSpPr>
      <xdr:pic>
        <xdr:nvPicPr>
          <xdr:cNvPr id="5" name="6 Imagen">
            <a:extLst>
              <a:ext uri="{FF2B5EF4-FFF2-40B4-BE49-F238E27FC236}">
                <a16:creationId xmlns:a16="http://schemas.microsoft.com/office/drawing/2014/main" id="{D6F11FDC-D02F-CB4F-97D8-12D6E134A4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2311D7EB-86BC-9D43-8FB9-0CCB7E3266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ADABD1EF-996B-4C42-9B7D-94D8215C58AA}"/>
            </a:ext>
          </a:extLst>
        </xdr:cNvPr>
        <xdr:cNvPicPr>
          <a:picLocks noChangeAspect="1"/>
        </xdr:cNvPicPr>
      </xdr:nvPicPr>
      <xdr:blipFill>
        <a:blip xmlns:r="http://schemas.openxmlformats.org/officeDocument/2006/relationships" r:embed="rId4"/>
        <a:stretch>
          <a:fillRect/>
        </a:stretch>
      </xdr:blipFill>
      <xdr:spPr>
        <a:xfrm>
          <a:off x="25196208" y="425734"/>
          <a:ext cx="2218451"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5FB576B5-5876-3247-87F8-9B18304A1E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7001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E6A4759-508B-7848-B58D-62AA4135D91D}"/>
            </a:ext>
          </a:extLst>
        </xdr:cNvPr>
        <xdr:cNvSpPr txBox="1"/>
      </xdr:nvSpPr>
      <xdr:spPr>
        <a:xfrm>
          <a:off x="25444076" y="0"/>
          <a:ext cx="21279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F44DC273-8C41-8C46-96DB-FF63D760940B}"/>
            </a:ext>
          </a:extLst>
        </xdr:cNvPr>
        <xdr:cNvGrpSpPr>
          <a:grpSpLocks/>
        </xdr:cNvGrpSpPr>
      </xdr:nvGrpSpPr>
      <xdr:grpSpPr bwMode="auto">
        <a:xfrm>
          <a:off x="22852348" y="747038"/>
          <a:ext cx="4947897" cy="146796"/>
          <a:chOff x="2381" y="720"/>
          <a:chExt cx="3154" cy="65"/>
        </a:xfrm>
      </xdr:grpSpPr>
      <xdr:pic>
        <xdr:nvPicPr>
          <xdr:cNvPr id="5" name="6 Imagen">
            <a:extLst>
              <a:ext uri="{FF2B5EF4-FFF2-40B4-BE49-F238E27FC236}">
                <a16:creationId xmlns:a16="http://schemas.microsoft.com/office/drawing/2014/main" id="{5115531A-A87B-E846-BD01-DE2AE2E023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5F6F1D7-49D8-3043-90D4-19E034838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729D493C-B978-844D-A710-1619D28A2C22}"/>
            </a:ext>
          </a:extLst>
        </xdr:cNvPr>
        <xdr:cNvPicPr>
          <a:picLocks noChangeAspect="1"/>
        </xdr:cNvPicPr>
      </xdr:nvPicPr>
      <xdr:blipFill>
        <a:blip xmlns:r="http://schemas.openxmlformats.org/officeDocument/2006/relationships" r:embed="rId4"/>
        <a:stretch>
          <a:fillRect/>
        </a:stretch>
      </xdr:blipFill>
      <xdr:spPr>
        <a:xfrm>
          <a:off x="25196208" y="425734"/>
          <a:ext cx="2218451" cy="7537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8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800-000004000000}"/>
            </a:ext>
          </a:extLst>
        </xdr:cNvPr>
        <xdr:cNvGrpSpPr>
          <a:grpSpLocks/>
        </xdr:cNvGrpSpPr>
      </xdr:nvGrpSpPr>
      <xdr:grpSpPr bwMode="auto">
        <a:xfrm>
          <a:off x="22864572" y="744321"/>
          <a:ext cx="4960122" cy="146796"/>
          <a:chOff x="2381" y="720"/>
          <a:chExt cx="3154" cy="65"/>
        </a:xfrm>
      </xdr:grpSpPr>
      <xdr:pic>
        <xdr:nvPicPr>
          <xdr:cNvPr id="5" name="6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3" Type="http://schemas.openxmlformats.org/officeDocument/2006/relationships/hyperlink" Target="https://etbcsj-my.sharepoint.com/:b:/g/personal/nsabogao_cendoj_ramajudicial_gov_co/EXZY-WidPEBMta0IFhLy_GIBwOGPLEMgAdm8lftCJoOq6Q?e=hV10l5" TargetMode="External"/><Relationship Id="rId18" Type="http://schemas.openxmlformats.org/officeDocument/2006/relationships/hyperlink" Target="https://etbcsj-my.sharepoint.com/:f:/g/personal/nsabogao_cendoj_ramajudicial_gov_co/EmDR18D-KK1PmCRNmytlBqgB0my57eiYUF-lFV32qlsuag?e=dlbrqd" TargetMode="External"/><Relationship Id="rId26" Type="http://schemas.openxmlformats.org/officeDocument/2006/relationships/hyperlink" Target="https://www.ramajudicial.gov.co/web/consejo-seccional-de-la-judicatura-de-caldas" TargetMode="External"/><Relationship Id="rId39" Type="http://schemas.openxmlformats.org/officeDocument/2006/relationships/hyperlink" Target="https://etbcsj-my.sharepoint.com/:b:/r/personal/nsabogao_cendoj_ramajudicial_gov_co/Documents/Plan%20de%20Accio%CC%81n%202021/Mejoramiento%20SIGCMA/Encuesta%20Primer%20Semestre%202021.pdf?csf=1&amp;web=1&amp;e=wr590g" TargetMode="External"/><Relationship Id="rId21" Type="http://schemas.openxmlformats.org/officeDocument/2006/relationships/hyperlink" Target="https://etbcsj-my.sharepoint.com/:w:/g/personal/nsabogao_cendoj_ramajudicial_gov_co/EXnDWtb9rWNBj0KHvhS7l54BTWyluAHBt0z901gj7ClNTQ?e=NFSbHJ" TargetMode="External"/><Relationship Id="rId34" Type="http://schemas.openxmlformats.org/officeDocument/2006/relationships/hyperlink" Target="https://etbcsj-my.sharepoint.com/:x:/r/personal/sacsma_cendoj_ramajudicial_gov_co/_layouts/15/Doc.aspx?sourcedoc=%7BC47ADE6F-40CF-419D-B326-03E0E586164C%7D&amp;file=1.%20SOPORTE%20DESPACHOS%202021.xlsx&amp;action=default&amp;mobileredirect=true" TargetMode="External"/><Relationship Id="rId42" Type="http://schemas.openxmlformats.org/officeDocument/2006/relationships/hyperlink" Target="https://etbcsj-my.sharepoint.com/:f:/r/personal/nsabogao_cendoj_ramajudicial_gov_co/Documents/Plan%20de%20Accio%CC%81n%202021/Asistencia%20Legal?csf=1&amp;web=1&amp;e=XpYFbg" TargetMode="External"/><Relationship Id="rId47" Type="http://schemas.openxmlformats.org/officeDocument/2006/relationships/hyperlink" Target="https://etbcsj-my.sharepoint.com/:f:/r/personal/nsabogao_cendoj_ramajudicial_gov_co/Documents/Plan%20de%20Accio%CC%81n%202021/Gestio%CC%81n%20Financiera%20y%20Presupuestal/Reservas%20presupuestales?csf=1&amp;web=1&amp;e=b0U1dR" TargetMode="External"/><Relationship Id="rId50" Type="http://schemas.openxmlformats.org/officeDocument/2006/relationships/drawing" Target="../drawings/drawing5.xml"/><Relationship Id="rId7" Type="http://schemas.openxmlformats.org/officeDocument/2006/relationships/hyperlink" Target="https://etbcsj-my.sharepoint.com/:f:/g/personal/nsabogao_cendoj_ramajudicial_gov_co/EgND2b9VPN5PvbAqtzLuLxUBcD98zcsaTSWh-p8C-pjkNg?e=2tnPuj" TargetMode="External"/><Relationship Id="rId2" Type="http://schemas.openxmlformats.org/officeDocument/2006/relationships/hyperlink" Target="https://etbcsj-my.sharepoint.com/:b:/g/personal/nsabogao_cendoj_ramajudicial_gov_co/ESIGYwBfytNPqKGBcp3vdWkBkB-jUDxNBLj0L1vyyFqXow?e=8cAlW7" TargetMode="External"/><Relationship Id="rId16" Type="http://schemas.openxmlformats.org/officeDocument/2006/relationships/hyperlink" Target="https://etbcsj-my.sharepoint.com/:f:/g/personal/nsabogao_cendoj_ramajudicial_gov_co/Esc4KIU63g5IjKya9D4pN3MBk5R5UUpI04oOSHJG-Nz7jA?e=BzCCoh" TargetMode="External"/><Relationship Id="rId29" Type="http://schemas.openxmlformats.org/officeDocument/2006/relationships/hyperlink" Target="../../../2.%20CALIFICACIONES%20DE%20SERVICIOS/2.%20JUECES/2020/jueces%20a%20calificar%20an&#771;o%202020.xlsx" TargetMode="External"/><Relationship Id="rId11" Type="http://schemas.openxmlformats.org/officeDocument/2006/relationships/hyperlink" Target="https://etbcsj-my.sharepoint.com/:w:/g/personal/nsabogao_cendoj_ramajudicial_gov_co/Ec6hI0ySCRpCvKocMNCxkg8Bgem6Frr3ZrV2bcV3wW6HFw?e=xcCSxA" TargetMode="External"/><Relationship Id="rId24" Type="http://schemas.openxmlformats.org/officeDocument/2006/relationships/hyperlink" Target="https://etbcsj-my.sharepoint.com/:b:/g/personal/nsabogao_cendoj_ramajudicial_gov_co/ETl3slx99pBPm3-XeyIvJ-kBqPsEEEpRbYJmN_ofgPlzUA" TargetMode="External"/><Relationship Id="rId32" Type="http://schemas.openxmlformats.org/officeDocument/2006/relationships/hyperlink" Target="https://etbcsj-my.sharepoint.com/:w:/r/personal/sacsma_cendoj_ramajudicial_gov_co/_layouts/15/Doc.aspx?sourcedoc=%7B50C0D24E-7C46-4DC8-883A-FEA77A18B1DC%7D&amp;file=acta%201%20grupo%20de%20apoyo%20(14%20abril%20de%202021).doc&amp;action=default&amp;mobileredirect=true" TargetMode="External"/><Relationship Id="rId37" Type="http://schemas.openxmlformats.org/officeDocument/2006/relationships/hyperlink" Target="https://etbcsj-my.sharepoint.com/:f:/r/personal/nsabogao_cendoj_ramajudicial_gov_co/Documents/Plan%20de%20Accio%CC%81n%202021/Mejoramiento%20Infraestructura%20Fi%CC%81sica/Sistema%20energia%20renovable?csf=1&amp;web=1&amp;e=aYZufR" TargetMode="External"/><Relationship Id="rId40" Type="http://schemas.openxmlformats.org/officeDocument/2006/relationships/hyperlink" Target="https://etbcsj-my.sharepoint.com/:f:/r/personal/nsabogao_cendoj_ramajudicial_gov_co/Documents/Plan%20de%20Accio%CC%81n%202021/Asistencia%20Legal/Diligenciamiento%20EKOGUI?csf=1&amp;web=1&amp;e=yBW618" TargetMode="External"/><Relationship Id="rId45" Type="http://schemas.openxmlformats.org/officeDocument/2006/relationships/hyperlink" Target="https://etbcsj-my.sharepoint.com/:f:/r/personal/nsabogao_cendoj_ramajudicial_gov_co/Documents/Plan%20de%20Accio%CC%81n%202021/Gestio%CC%81n%20Financiera%20y%20Presupuestal/Estados%20financieros?csf=1&amp;web=1&amp;e=nnoble" TargetMode="External"/><Relationship Id="rId5" Type="http://schemas.openxmlformats.org/officeDocument/2006/relationships/hyperlink" Target="https://etbcsj-my.sharepoint.com/:b:/g/personal/nsabogao_cendoj_ramajudicial_gov_co/ERjRWKc9-YJOu-txBeDD_3ABBZ4cOkNx7DD6QWHim7y7gQ?e=tvGh5j" TargetMode="External"/><Relationship Id="rId15" Type="http://schemas.openxmlformats.org/officeDocument/2006/relationships/hyperlink" Target="https://etbcsj-my.sharepoint.com/:x:/g/personal/nsabogao_cendoj_ramajudicial_gov_co/EUNl-IevnOJArPaN1hV-wx4BkYhtzxhm35tU4iPp5_GcXw?e=wcwQUP" TargetMode="External"/><Relationship Id="rId23" Type="http://schemas.openxmlformats.org/officeDocument/2006/relationships/hyperlink" Target="https://etbcsj-my.sharepoint.com/:f:/g/personal/nsabogao_cendoj_ramajudicial_gov_co/Eq_TJRbe4XhFn0HAn_NeUBwBeKp6Vcfyln5E3sX7IH2T_A?e=7EpybX" TargetMode="External"/><Relationship Id="rId28"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2%2E%20P%2EMISIONALES%2F1%2E%20REORDENAMIENTO%20JUDICIAL%2FMEDIDAS%20TRANSITORIAS%2F2021%2FInforme%20Medidas%20Transitorias" TargetMode="External"/><Relationship Id="rId36" Type="http://schemas.openxmlformats.org/officeDocument/2006/relationships/hyperlink" Target="https://etbcsj-my.sharepoint.com/:b:/r/personal/nsabogao_cendoj_ramajudicial_gov_co/Documents/Plan%20de%20Accio%CC%81n%202021/Planeacio%CC%81n%20Estrate%CC%81gica/Herramientas%20DESAJ/ACTA%20002A-%20Avance%20Implementacio%CC%81n%20Herramientas.pdf?csf=1&amp;web=1&amp;e=lQhGeA" TargetMode="External"/><Relationship Id="rId49" Type="http://schemas.openxmlformats.org/officeDocument/2006/relationships/printerSettings" Target="../printerSettings/printerSettings5.bin"/><Relationship Id="rId10" Type="http://schemas.openxmlformats.org/officeDocument/2006/relationships/hyperlink" Target="https://etbcsj-my.sharepoint.com/:x:/g/personal/nsabogao_cendoj_ramajudicial_gov_co/ET21nB_LzFlGrG0GZdPlIi8BqbgijF8_zPvrcgEcHi7VGA?e=3r18Ko" TargetMode="External"/><Relationship Id="rId19" Type="http://schemas.openxmlformats.org/officeDocument/2006/relationships/hyperlink" Target="https://etbcsj-my.sharepoint.com/:f:/g/personal/nsabogao_cendoj_ramajudicial_gov_co/ElWq6XzeYt1CjU44Yruna-8BQw5OqR6K-N03qdIN-yfggg?e=bdBhGQ" TargetMode="External"/><Relationship Id="rId31" Type="http://schemas.openxmlformats.org/officeDocument/2006/relationships/hyperlink" Target="https://etbcsj-my.sharepoint.com/:w:/r/personal/sacsma_cendoj_ramajudicial_gov_co/_layouts/15/Doc.aspx?sourcedoc=%7BCFF861B2-303C-4E2B-8B59-B0E1A36C65BC%7D&amp;file=364.CSJCAO21-364.docx&amp;action=default&amp;mobileredirect=true&amp;DefaultItemOpen=1" TargetMode="External"/><Relationship Id="rId44" Type="http://schemas.openxmlformats.org/officeDocument/2006/relationships/hyperlink" Target="https://etbcsj-my.sharepoint.com/:f:/r/personal/nsabogao_cendoj_ramajudicial_gov_co/Documents/Plan%20de%20Accio%CC%81n%202021/Asistencia%20Legal?csf=1&amp;web=1&amp;e=XpYFbg" TargetMode="External"/><Relationship Id="rId52" Type="http://schemas.openxmlformats.org/officeDocument/2006/relationships/comments" Target="../comments2.xml"/><Relationship Id="rId4" Type="http://schemas.openxmlformats.org/officeDocument/2006/relationships/hyperlink" Target="https://etbcsj-my.sharepoint.com/:f:/g/personal/nsabogao_cendoj_ramajudicial_gov_co/EtJ8yxbeCCJMqbP4_p4HhUEBnBwzQMgiaA6bOejsHrFNQg?e=6nmyJ2" TargetMode="External"/><Relationship Id="rId9" Type="http://schemas.openxmlformats.org/officeDocument/2006/relationships/hyperlink" Target="https://etbcsj-my.sharepoint.com/:f:/g/personal/nsabogao_cendoj_ramajudicial_gov_co/EtzjTa6Ps3lDoEsIHNXIA7UB-O7Po90cO-iK18t69UYEqg?e=H5b5Pt" TargetMode="External"/><Relationship Id="rId14" Type="http://schemas.openxmlformats.org/officeDocument/2006/relationships/hyperlink" Target="https://etbcsj-my.sharepoint.com/:p:/g/personal/nsabogao_cendoj_ramajudicial_gov_co/EVKPsxw0ZZhNseIyuv4-5lUBXO7kkabQ01p_njd8PPJZow?e=jhqLmq" TargetMode="External"/><Relationship Id="rId22" Type="http://schemas.openxmlformats.org/officeDocument/2006/relationships/hyperlink" Target="https://etbcsj-my.sharepoint.com/:f:/g/personal/nsabogao_cendoj_ramajudicial_gov_co/EmZTPHk5G8NKt_CbT81_4CEBSWSOCUn05JlqZ-oZtDaGwg?e=fsf5T1" TargetMode="External"/><Relationship Id="rId27" Type="http://schemas.openxmlformats.org/officeDocument/2006/relationships/hyperlink" Target="https://etbcsj-my.sharepoint.com/:x:/r/personal/sacsma_cendoj_ramajudicial_gov_co/_layouts/15/Doc.aspx?sourcedoc=%7BCFFBDBFC-6F31-49B9-B4F2-4DE1ACF2A5AC%7D&amp;file=Matriz%20de%20comunicaciones%202021.xlsx&amp;action=default&amp;mobileredirect=true" TargetMode="External"/><Relationship Id="rId30"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2%2E%20P%2EMISIONALES%2F2%2E%20GESTI%C3%93N%20DE%20LA%20FORMACI%C3%93N%20JUDICIAL%2F2%2E%20SIGCMA%2F1%2E%20POA%2E%20Plan%20de%20Acci%C3%B3n%2F2021%2FEvidencias" TargetMode="External"/><Relationship Id="rId35"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I%20TRIMESTRE" TargetMode="External"/><Relationship Id="rId43" Type="http://schemas.openxmlformats.org/officeDocument/2006/relationships/hyperlink" Target="https://etbcsj-my.sharepoint.com/:f:/r/personal/nsabogao_cendoj_ramajudicial_gov_co/Documents/Plan%20de%20Accio%CC%81n%202021/Asistencia%20Legal?csf=1&amp;web=1&amp;e=XpYFbg" TargetMode="External"/><Relationship Id="rId48" Type="http://schemas.openxmlformats.org/officeDocument/2006/relationships/hyperlink" Target="https://etbcsj-my.sharepoint.com/:f:/r/personal/nsabogao_cendoj_ramajudicial_gov_co/Documents/Plan%20de%20Accio%CC%81n%202021/Oficina%20Judicial/Circular%20067?csf=1&amp;web=1&amp;e=f9nmOK" TargetMode="External"/><Relationship Id="rId8" Type="http://schemas.openxmlformats.org/officeDocument/2006/relationships/hyperlink" Target="https://etbcsj-my.sharepoint.com/:b:/g/personal/nsabogao_cendoj_ramajudicial_gov_co/EYORyToWcBhBrwe2C0qz68sBj8zIKAWGCdpnTTW1LkfzQA?e=UEXhxN" TargetMode="External"/><Relationship Id="rId51" Type="http://schemas.openxmlformats.org/officeDocument/2006/relationships/vmlDrawing" Target="../drawings/vmlDrawing2.vml"/><Relationship Id="rId3" Type="http://schemas.openxmlformats.org/officeDocument/2006/relationships/hyperlink" Target="https://etbcsj-my.sharepoint.com/:b:/g/personal/nsabogao_cendoj_ramajudicial_gov_co/EZH2S79ZyUVHtPRxiNQf-IIBHC6LYcY5nbfcp7nLas3qwA?e=3CJCvn" TargetMode="External"/><Relationship Id="rId12" Type="http://schemas.openxmlformats.org/officeDocument/2006/relationships/hyperlink" Target="https://etbcsj-my.sharepoint.com/:f:/g/personal/nsabogao_cendoj_ramajudicial_gov_co/EhQOZ1kHh5NDuRCMvgUKqhIB5FFfC5mwmWMQ0MSBP-0e8Q?e=ubVdQi" TargetMode="External"/><Relationship Id="rId17" Type="http://schemas.openxmlformats.org/officeDocument/2006/relationships/hyperlink" Target="https://etbcsj-my.sharepoint.com/:b:/g/personal/nsabogao_cendoj_ramajudicial_gov_co/EeR1jJW4LgJKrv45cfZlg5sBpISuTie_8sjsbfJ_iXwytA?e=hIPSwh" TargetMode="External"/><Relationship Id="rId25" Type="http://schemas.openxmlformats.org/officeDocument/2006/relationships/hyperlink" Target="https://etbcsj-my.sharepoint.com/:x:/r/personal/sacsma_cendoj_ramajudicial_gov_co/_layouts/15/Doc.aspx?sourcedoc=%7BDE9DC118-AB61-4F4B-B389-849DA900FE1B%7D&amp;file=QRS-2021.xlsx&amp;action=default&amp;mobileredirect=true" TargetMode="External"/><Relationship Id="rId33" Type="http://schemas.openxmlformats.org/officeDocument/2006/relationships/hyperlink" Target="https://etbcsj-my.sharepoint.com/personal/sacsma_cendoj_ramajudicial_gov_co/_layouts/15/onedrive.aspx?id=%2Fpersonal%2Fsacsma%5Fcendoj%5Framajudicial%5Fgov%5Fco%2FDocuments%2FSICONSEC%2FCD%5FRoot%2FAutoPlay%2FSICONSEC%20COMPARTIDA%2F3%2E%20P%2E%20APOYO%2F1%2E%20GESTI%C3%93N%20DE%20LA%20INFORMACI%C3%93N%20ESTAD%C3%8DSTICA%2F4%2E%20SIGCMA%2F6%2E%20SOPORTES%20SIGC%2F2021%2FI%20TRIMESTRE" TargetMode="External"/><Relationship Id="rId38" Type="http://schemas.openxmlformats.org/officeDocument/2006/relationships/hyperlink" Target="https://etbcsj-my.sharepoint.com/:x:/r/personal/nsabogao_cendoj_ramajudicial_gov_co/Documents/Plan%20de%20Accio%CC%81n%202021/Gestio%CC%81n%20Humana/Organizacion%20HV/Asistencia%20reunion%20de%20socializacion%20proyecto.xlsx?d=w8632bbbcf5ad4091ae577f8191e6d7d4&amp;csf=1&amp;web=1&amp;e=I3zU7a" TargetMode="External"/><Relationship Id="rId46" Type="http://schemas.openxmlformats.org/officeDocument/2006/relationships/hyperlink" Target="https://etbcsj-my.sharepoint.com/:f:/r/personal/nsabogao_cendoj_ramajudicial_gov_co/Documents/Plan%20de%20Accio%CC%81n%202021/Gestio%CC%81n%20Financiera%20y%20Presupuestal/Participacion%20ejercicio%20presupuestal?csf=1&amp;web=1&amp;e=TBhuYu" TargetMode="External"/><Relationship Id="rId20" Type="http://schemas.openxmlformats.org/officeDocument/2006/relationships/hyperlink" Target="https://etbcsj-my.sharepoint.com/:b:/g/personal/nsabogao_cendoj_ramajudicial_gov_co/EeHnZCZH5XFJjxccrMCGRBABIf59is4IKwNQbtDtn2fTmw?e=caa1Tp" TargetMode="External"/><Relationship Id="rId41" Type="http://schemas.openxmlformats.org/officeDocument/2006/relationships/hyperlink" Target="https://etbcsj-my.sharepoint.com/:f:/r/personal/nsabogao_cendoj_ramajudicial_gov_co/Documents/Plan%20de%20Accio%CC%81n%202021/Asistencia%20Legal?csf=1&amp;web=1&amp;e=XpYFbg" TargetMode="External"/><Relationship Id="rId1" Type="http://schemas.openxmlformats.org/officeDocument/2006/relationships/hyperlink" Target="https://etbcsj-my.sharepoint.com/:f:/g/personal/nsabogao_cendoj_ramajudicial_gov_co/Eo-ZxpUmdJRNtLXt7YPixG8BJdUIOLYo_cnEBH4IDNDqgQ?e=VhWUwr" TargetMode="External"/><Relationship Id="rId6" Type="http://schemas.openxmlformats.org/officeDocument/2006/relationships/hyperlink" Target="https://etbcsj-my.sharepoint.com/:f:/g/personal/nsabogao_cendoj_ramajudicial_gov_co/EjADqq0RzzFAv0NtEPuW_lkB1JU11gTdTRcxdvXbYpN_Qg?e=5Dc6Qb"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etbcsj-my.sharepoint.com/personal/sacsma_cendoj_ramajudicial_gov_co/_layouts/15/onedrive.aspx?id=%2Fpersonal%2Fsacsma%5Fcendoj%5Framajudicial%5Fgov%5Fco%2FDocuments%2FSICONSEC%2FCD%5FRoot%2FAutoPlay%2FSICONSEC%20COMPARTIDA%2F2%2E%20P%2EMISIONALES%2F4%2E%20REGISTRO%20Y%20CONTROL%20DE%20ABOGADOS%2F5%2E%20SIGCMA%2F1%2E%20POA%2C%20Plan%20de%20Acci%C3%B3n%2F2021%2FEvidencias" TargetMode="External"/><Relationship Id="rId21" Type="http://schemas.openxmlformats.org/officeDocument/2006/relationships/hyperlink" Target="https://etbcsj-my.sharepoint.com/:w:/r/personal/sacsma_cendoj_ramajudicial_gov_co/_layouts/15/Doc.aspx?sourcedoc=%7B67FF6A1D-81DC-40AE-83EA-C3D5E33C6595%7D&amp;file=690.%20CSJCAO21-690.docx&amp;action=default&amp;mobileredirect=true" TargetMode="External"/><Relationship Id="rId34" Type="http://schemas.openxmlformats.org/officeDocument/2006/relationships/hyperlink" Target="https://etbcsj-my.sharepoint.com/:f:/g/personal/nsabogao_cendoj_ramajudicial_gov_co/EtJ8yxbeCCJMqbP4_p4HhUEBnBwzQMgiaA6bOejsHrFNQg?e=6nmyJ2" TargetMode="External"/><Relationship Id="rId42" Type="http://schemas.openxmlformats.org/officeDocument/2006/relationships/hyperlink" Target="https://etbcsj-my.sharepoint.com/:b:/r/personal/nsabogao_cendoj_ramajudicial_gov_co/Documents/Plan%20de%20Accio%CC%81n%202021/Mejoramiento%20SIGCMA/Encuesta%20Primer%20Semestre%202021.pdf?csf=1&amp;web=1&amp;e=wr590g" TargetMode="External"/><Relationship Id="rId47" Type="http://schemas.openxmlformats.org/officeDocument/2006/relationships/hyperlink" Target="https://etbcsj-my.sharepoint.com/:b:/r/personal/nsabogao_cendoj_ramajudicial_gov_co/Documents/Plan%20de%20Accio%CC%81n%202021/SIGCMA/INFORME%20DE%20REVISIO%CC%81N%20POR%20LA%20DIRECCIO%CC%81N%202020.pdf?csf=1&amp;web=1&amp;e=KALLxh" TargetMode="External"/><Relationship Id="rId50" Type="http://schemas.openxmlformats.org/officeDocument/2006/relationships/hyperlink" Target="https://etbcsj-my.sharepoint.com/:w:/r/personal/nsabogao_cendoj_ramajudicial_gov_co/Documents/Plan%20de%20Accio%CC%81n%202021/Adquisicio%CC%81n%20ByS/PUBLICACION%20PAA%20SECOP%20II%20Y%20RAMA%20JUDICIAL%202021.docx?d=w80efbf1233244bc0b0e2fa180061853e&amp;csf=1&amp;web=1&amp;e=ZIGk0A" TargetMode="External"/><Relationship Id="rId55" Type="http://schemas.openxmlformats.org/officeDocument/2006/relationships/hyperlink" Target="https://etbcsj-my.sharepoint.com/:f:/r/personal/nsabogao_cendoj_ramajudicial_gov_co/Documents/Plan%20de%20Accio%CC%81n%202021/Asistencia%20Legal?csf=1&amp;web=1&amp;e=XpYFbg" TargetMode="External"/><Relationship Id="rId63" Type="http://schemas.openxmlformats.org/officeDocument/2006/relationships/hyperlink" Target="https://etbcsj-my.sharepoint.com/:f:/r/personal/nsabogao_cendoj_ramajudicial_gov_co/Documents/Plan%20de%20Accio%CC%81n%202021/Oficina%20Judicial/Oficina%20Gestion%20Salud?csf=1&amp;web=1&amp;e=m2Te8F" TargetMode="External"/><Relationship Id="rId7"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1%2E%20P%2EESTRATEGICOS%2F1%2E%20COMUNICACION%20INSTITUCIONAL%2F1%2E%20FLUJO%20DE%20CORRESPONDENCIA%2F2%2E%20RESOLUCIONES%2F2021" TargetMode="External"/><Relationship Id="rId2" Type="http://schemas.openxmlformats.org/officeDocument/2006/relationships/hyperlink" Target="https://etbcsj-my.sharepoint.com/:x:/g/personal/nsabogao_cendoj_ramajudicial_gov_co/ET21nB_LzFlGrG0GZdPlIi8BqbgijF8_zPvrcgEcHi7VGA?e=3r18Ko" TargetMode="External"/><Relationship Id="rId16"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2%2E%20P%2EMISIONALES%2F2%2E%20GESTI%C3%93N%20DE%20LA%20FORMACI%C3%93N%20JUDICIAL%2F2%2E%20SIGCMA%2F1%2E%20POA%2E%20Plan%20de%20Acci%C3%B3n%2F2021%2FEvidencias" TargetMode="External"/><Relationship Id="rId29" Type="http://schemas.openxmlformats.org/officeDocument/2006/relationships/hyperlink" Target="https://etbcsj-my.sharepoint.com/:b:/g/personal/nsabogao_cendoj_ramajudicial_gov_co/ETl3slx99pBPm3-XeyIvJ-kBqPsEEEpRbYJmN_ofgPlzUA" TargetMode="External"/><Relationship Id="rId11"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1%2E%20P%2EESTRATEGICOS%2F1%2E%20COMUNICACION%20INSTITUCIONAL%2F1%2E%20FLUJO%20DE%20CORRESPONDENCIA%2F2%2E%20RESOLUCIONES%2F2021" TargetMode="External"/><Relationship Id="rId24" Type="http://schemas.openxmlformats.org/officeDocument/2006/relationships/hyperlink" Target="https://etbcsj-my.sharepoint.com/:x:/r/personal/sacsma_cendoj_ramajudicial_gov_co/_layouts/15/Doc.aspx?sourcedoc=%7BDE9DC118-AB61-4F4B-B389-849DA900FE1B%7D&amp;file=QRS-2021.xlsx&amp;action=default&amp;mobileredirect=true" TargetMode="External"/><Relationship Id="rId32" Type="http://schemas.openxmlformats.org/officeDocument/2006/relationships/hyperlink" Target="https://etbcsj-my.sharepoint.com/:b:/g/personal/nsabogao_cendoj_ramajudicial_gov_co/EZH2S79ZyUVHtPRxiNQf-IIBHC6LYcY5nbfcp7nLas3qwA?e=3CJCvn" TargetMode="External"/><Relationship Id="rId37" Type="http://schemas.openxmlformats.org/officeDocument/2006/relationships/hyperlink" Target="https://etbcsj-my.sharepoint.com/:f:/r/personal/nsabogao_cendoj_ramajudicial_gov_co/Documents/Plan%20de%20Accio%CC%81n%202021/Gestio%CC%81n%20Humana/Sala%20de%20lactancia%20de%20Salamina?csf=1&amp;web=1&amp;e=dFevXa" TargetMode="External"/><Relationship Id="rId40" Type="http://schemas.openxmlformats.org/officeDocument/2006/relationships/hyperlink" Target="https://etbcsj-my.sharepoint.com/:b:/r/personal/nsabogao_cendoj_ramajudicial_gov_co/Documents/Plan%20de%20Accio%CC%81n%202021/Oficina%20Judicial/DESAJMAO21-462%20INFORME%20AUXILIARES%20DE%20LA%20JUSTICIA%202021%20-%202023.pdf?csf=1&amp;web=1&amp;e=jiQ45T" TargetMode="External"/><Relationship Id="rId45" Type="http://schemas.openxmlformats.org/officeDocument/2006/relationships/hyperlink" Target="https://etbcsj-my.sharepoint.com/:f:/r/personal/nsabogao_cendoj_ramajudicial_gov_co/Documents/Plan%20de%20Accio%CC%81n%202021/Mejoramiento%20SIGCMA/Matrices%20riesgos?csf=1&amp;web=1&amp;e=8Y90kK" TargetMode="External"/><Relationship Id="rId53" Type="http://schemas.openxmlformats.org/officeDocument/2006/relationships/hyperlink" Target="https://etbcsj-my.sharepoint.com/:f:/r/personal/nsabogao_cendoj_ramajudicial_gov_co/Documents/Plan%20de%20Accio%CC%81n%202021/Asistencia%20Legal?csf=1&amp;web=1&amp;e=XpYFbg" TargetMode="External"/><Relationship Id="rId58" Type="http://schemas.openxmlformats.org/officeDocument/2006/relationships/hyperlink" Target="https://etbcsj-my.sharepoint.com/:f:/r/personal/nsabogao_cendoj_ramajudicial_gov_co/Documents/Plan%20de%20Accio%CC%81n%202021/Gestio%CC%81n%20Financiera%20y%20Presupuestal/Participacion%20ejercicio%20presupuestal?csf=1&amp;web=1&amp;e=TBhuYu" TargetMode="External"/><Relationship Id="rId66" Type="http://schemas.openxmlformats.org/officeDocument/2006/relationships/vmlDrawing" Target="../drawings/vmlDrawing3.vml"/><Relationship Id="rId5" Type="http://schemas.openxmlformats.org/officeDocument/2006/relationships/hyperlink" Target="https://etbcsj-my.sharepoint.com/:x:/r/personal/sacsma_cendoj_ramajudicial_gov_co/_layouts/15/Doc.aspx?sourcedoc=%7B407BFFED-613F-4F53-AA89-90439B4027CE%7D&amp;file=ATENCI%C3%93N%20NOVEDADES%20-%20SIERJU%202021.xlsx&amp;action=default&amp;mobileredirect=true&amp;cid=13cd3942-83df-4fb7-ab93-6afd5a136977" TargetMode="External"/><Relationship Id="rId61" Type="http://schemas.openxmlformats.org/officeDocument/2006/relationships/hyperlink" Target="https://etbcsj-my.sharepoint.com/:f:/r/personal/nsabogao_cendoj_ramajudicial_gov_co/Documents/Plan%20de%20Accio%CC%81n%202021/Oficina%20Judicial/Circular%20061?csf=1&amp;web=1&amp;e=UjHb6b" TargetMode="External"/><Relationship Id="rId19" Type="http://schemas.openxmlformats.org/officeDocument/2006/relationships/hyperlink" Target="https://etbcsj-my.sharepoint.com/personal/sacsma_cendoj_ramajudicial_gov_co/_layouts/15/onedrive.aspx?id=%2Fpersonal%2Fsacsma%5Fcendoj%5Framajudicial%5Fgov%5Fco%2FDocuments%2FSICONSEC%2FCD%5FRoot%2FAutoPlay%2FSICONSEC%20COMPARTIDA%2F2%2E%20P%2EMISIONALES%2F1%2E%20REORDENAMIENTO%20JUDICIAL%2F1%2E%20PROYECTOS%2F2021" TargetMode="External"/><Relationship Id="rId14" Type="http://schemas.openxmlformats.org/officeDocument/2006/relationships/hyperlink" Target="../../../5.%20EVIDENCIAS/2021/3.%20Publicaciones%20Vacantes%20Juez/Consolidacion%20general%20Enero%20-%20Marzo.xls" TargetMode="External"/><Relationship Id="rId22"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Inconsistencias%2F1%20Penal%20de%20conocimiento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Inconsistencias%2F1%20Penal%20de%20conocimiento" TargetMode="External"/><Relationship Id="rId27" Type="http://schemas.openxmlformats.org/officeDocument/2006/relationships/hyperlink" Target="https://etbcsj-my.sharepoint.com/personal/sacsma_cendoj_ramajudicial_gov_co/_layouts/15/Doc.aspx?sourcedoc=%7BC47ADE6F-40CF-419D-B326-03E0E586164C%7D&amp;file=1.%20SOPORTE%20DESPACHOS%202021.xlsx&amp;action=default&amp;mobileredirect=true&amp;CT=1626298186480&amp;OR=ItemsView" TargetMode="External"/><Relationship Id="rId30" Type="http://schemas.openxmlformats.org/officeDocument/2006/relationships/hyperlink" Target="https://etbcsj-my.sharepoint.com/:f:/g/personal/nsabogao_cendoj_ramajudicial_gov_co/Eo-ZxpUmdJRNtLXt7YPixG8BJdUIOLYo_cnEBH4IDNDqgQ?e=VhWUwr" TargetMode="External"/><Relationship Id="rId35" Type="http://schemas.openxmlformats.org/officeDocument/2006/relationships/hyperlink" Target="https://etbcsj-my.sharepoint.com/:b:/r/personal/nsabogao_cendoj_ramajudicial_gov_co/Documents/Plan%20de%20Accio%CC%81n%202021/Gestio%CC%81n%20Humana/CIRCULAR%20DEAJC18-19%20Novedades%20de%20personal%20y%20Liquidacio%CC%81n%20de%20Prestaciones%20Sociales.pdf?csf=1&amp;web=1&amp;e=fW28Md" TargetMode="External"/><Relationship Id="rId43" Type="http://schemas.openxmlformats.org/officeDocument/2006/relationships/hyperlink" Target="https://etbcsj-my.sharepoint.com/:b:/r/personal/nsabogao_cendoj_ramajudicial_gov_co/Documents/Plan%20de%20Accio%CC%81n%202021/Mejoramiento%20SIGCMA/Encuesta%20Primer%20Semestre%202021.pdf?csf=1&amp;web=1&amp;e=wr590g" TargetMode="External"/><Relationship Id="rId48" Type="http://schemas.openxmlformats.org/officeDocument/2006/relationships/hyperlink" Target="https://etbcsj-my.sharepoint.com/:f:/g/personal/nsabogao_cendoj_ramajudicial_gov_co/EmDR18D-KK1PmCRNmytlBqgB0my57eiYUF-lFV32qlsuag?e=dlbrqd" TargetMode="External"/><Relationship Id="rId56" Type="http://schemas.openxmlformats.org/officeDocument/2006/relationships/hyperlink" Target="https://etbcsj-my.sharepoint.com/:f:/r/personal/nsabogao_cendoj_ramajudicial_gov_co/Documents/Plan%20de%20Accio%CC%81n%202021/Asistencia%20Legal?csf=1&amp;web=1&amp;e=XpYFbg" TargetMode="External"/><Relationship Id="rId64" Type="http://schemas.openxmlformats.org/officeDocument/2006/relationships/printerSettings" Target="../printerSettings/printerSettings6.bin"/><Relationship Id="rId8" Type="http://schemas.openxmlformats.org/officeDocument/2006/relationships/hyperlink" Target="https://etbcsj-my.sharepoint.com/personal/sacsma_cendoj_ramajudicial_gov_co/_layouts/15/onedrive.aspx?searchScope=folder&amp;id=%2Fpersonal%2Fsacsma%5Fcendoj%5Framajudicial%5Fgov%5Fco%2FDocuments%2FSICONSEC%2FCD%5FRoot%2FAutoPlay%2FSICONSEC%20COMPARTIDA%2F2%2E%20P%2EMISIONALES%2F3%2E%20ADMINISTRACI%C3%93N%20DE%20LA%20CARRERA%2F4%2E%20VIGILANCIAS%20JUDICIALES%2F2021" TargetMode="External"/><Relationship Id="rId51" Type="http://schemas.openxmlformats.org/officeDocument/2006/relationships/hyperlink" Target="https://etbcsj-my.sharepoint.com/:f:/g/personal/nsabogao_cendoj_ramajudicial_gov_co/EmZTPHk5G8NKt_CbT81_4CEBSWSOCUn05JlqZ-oZtDaGwg?e=fsf5T1" TargetMode="External"/><Relationship Id="rId3"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C3%ADndice%20de%20oportunidad%2FI%20TRIMESTRE%2FI%20Trimestre%20a%C3%B1o%202021" TargetMode="External"/><Relationship Id="rId12"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2%2E%20P%2EMISIONALES%2F3%2E%20ADMINISTRACI%C3%93N%20DE%20LA%20CARRERA%2F2%2E%20CALIFICACIONES%20DE%20SERVICIOS%2F2%2E%20JUECES%2F2019%2F8%2E%20INFORME%20UNIDAD%20DE%20CARRERA" TargetMode="External"/><Relationship Id="rId17" Type="http://schemas.openxmlformats.org/officeDocument/2006/relationships/hyperlink" Target="https://etbcsj-my.sharepoint.com/:w:/r/personal/sacsma_cendoj_ramajudicial_gov_co/_layouts/15/Doc.aspx?sourcedoc=%7BCFF861B2-303C-4E2B-8B59-B0E1A36C65BC%7D&amp;file=364.CSJCAO21-364.docx&amp;action=default&amp;mobileredirect=true&amp;DefaultItemOpen=1" TargetMode="External"/><Relationship Id="rId25" Type="http://schemas.openxmlformats.org/officeDocument/2006/relationships/hyperlink" Target="https://www.ramajudicial.gov.co/web/consejo-seccional-de-la-judicatura-de-caldas" TargetMode="External"/><Relationship Id="rId33" Type="http://schemas.openxmlformats.org/officeDocument/2006/relationships/hyperlink" Target="https://etbcsj-my.sharepoint.com/:w:/r/personal/nsabogao_cendoj_ramajudicial_gov_co/Documents/Plan%20de%20Accio%CC%81n%202021/Planeacio%CC%81n%20Estrate%CC%81gica/Herramientas%20DESAJ/ACTA%20007-%20Implementacio%CC%81n%20Herramienta%20CC.doc?d=w0271cbd6163d4e8da67c4ec4197529f0&amp;csf=1&amp;web=1&amp;e=g7BYl2" TargetMode="External"/><Relationship Id="rId38" Type="http://schemas.openxmlformats.org/officeDocument/2006/relationships/hyperlink" Target="https://etbcsj-my.sharepoint.com/:b:/r/personal/nsabogao_cendoj_ramajudicial_gov_co/Documents/Plan%20de%20Accio%CC%81n%202021/Gestio%CC%81n%20Humana/Organizacion%20HV/Acta%20de%20cierre%20digitalizacio%CC%81n%20hojas%20de%20vida%202021.pdf?csf=1&amp;web=1&amp;e=OZXnDP" TargetMode="External"/><Relationship Id="rId46" Type="http://schemas.openxmlformats.org/officeDocument/2006/relationships/hyperlink" Target="https://etbcsj-my.sharepoint.com/:f:/g/personal/nsabogao_cendoj_ramajudicial_gov_co/Esc4KIU63g5IjKya9D4pN3MBk5R5UUpI04oOSHJG-Nz7jA?e=BzCCoh" TargetMode="External"/><Relationship Id="rId59" Type="http://schemas.openxmlformats.org/officeDocument/2006/relationships/hyperlink" Target="https://etbcsj-my.sharepoint.com/:f:/r/personal/nsabogao_cendoj_ramajudicial_gov_co/Documents/Plan%20de%20Accio%CC%81n%202021/Gestio%CC%81n%20Financiera%20y%20Presupuestal/Reservas%20presupuestales?csf=1&amp;web=1&amp;e=b0U1dR" TargetMode="External"/><Relationship Id="rId67" Type="http://schemas.openxmlformats.org/officeDocument/2006/relationships/comments" Target="../comments3.xml"/><Relationship Id="rId20" Type="http://schemas.openxmlformats.org/officeDocument/2006/relationships/hyperlink" Target="https://etbcsj-my.sharepoint.com/personal/sacsma_cendoj_ramajudicial_gov_co/_layouts/15/onedrive.aspx?id=%2Fpersonal%2Fsacsma%5Fcendoj%5Framajudicial%5Fgov%5Fco%2FDocuments%2FSICONSEC%2FCD%5FRoot%2FAutoPlay%2FSICONSEC%20COMPARTIDA%2F2%2E%20P%2EMISIONALES%2F1%2E%20REORDENAMIENTO%20JUDICIAL%2FMEDIDAS%20TRANSITORIAS%2F2021%2FInforme%20Medidas%20Transitorias%2FInformes%20enviados%20UDAE" TargetMode="External"/><Relationship Id="rId41" Type="http://schemas.openxmlformats.org/officeDocument/2006/relationships/hyperlink" Target="https://etbcsj-my.sharepoint.com/:b:/r/personal/nsabogao_cendoj_ramajudicial_gov_co/Documents/Plan%20de%20Accio%CC%81n%202021/Mejoramiento%20SIGCMA/Seguimiento%20SIGCMA/ACTA%20005-%20CIERRE%20I%20TRIMESTRE%202021.pdf?csf=1&amp;web=1&amp;e=QQlqqF" TargetMode="External"/><Relationship Id="rId54" Type="http://schemas.openxmlformats.org/officeDocument/2006/relationships/hyperlink" Target="https://etbcsj-my.sharepoint.com/:f:/r/personal/nsabogao_cendoj_ramajudicial_gov_co/Documents/Plan%20de%20Accio%CC%81n%202021/Asistencia%20Legal?csf=1&amp;web=1&amp;e=XpYFbg" TargetMode="External"/><Relationship Id="rId62" Type="http://schemas.openxmlformats.org/officeDocument/2006/relationships/hyperlink" Target="https://etbcsj-my.sharepoint.com/:f:/g/personal/nsabogao_cendoj_ramajudicial_gov_co/Eq_TJRbe4XhFn0HAn_NeUBwBeKp6Vcfyln5E3sX7IH2T_A?e=7EpybX" TargetMode="External"/><Relationship Id="rId1" Type="http://schemas.openxmlformats.org/officeDocument/2006/relationships/hyperlink" Target="https://etbcsj-my.sharepoint.com/:v:/g/personal/nsabogao_cendoj_ramajudicial_gov_co/EZmQCDncjKFKurE0JN_ArH8BoPH-HoQNk-RjKdnRG9-cYQ?e=J82Jfe" TargetMode="External"/><Relationship Id="rId6" Type="http://schemas.openxmlformats.org/officeDocument/2006/relationships/hyperlink" Target="https://etbcsj-my.sharepoint.com/personal/sacsma_cendoj_ramajudicial_gov_co/_layouts/15/onedrive.aspx?FolderCTID=0x012000317A1E007757CE45B525F06A98FF662C&amp;amp;id=%2Fpersonal%2Fsacsma%5Fcendoj%5Framajudicial%5Fgov%5Fco%2FDocuments%2FSICONSEC%2FCD%5FRoot%2FAutoPlay%2FSICONSEC%20COMPARTIDA%2F2%2E%20P%2EMISIONALES%2F3%2E%20ADMINISTRACI%C3%93N%20DE%20LA%20CARRERA%2F2%2E%20CALIFICACIONES%20DE%20SERVICIOS%2F1%2E%20MAGISTRADOS%2FVISITAS%202019%2D2020" TargetMode="External"/><Relationship Id="rId15" Type="http://schemas.openxmlformats.org/officeDocument/2006/relationships/hyperlink" Target="https://etbcsj-my.sharepoint.com/personal/sacsma_cendoj_ramajudicial_gov_co/_layouts/15/onedrive.aspx?id=%2Fpersonal%2Fsacsma%5Fcendoj%5Framajudicial%5Fgov%5Fco%2FDocuments%2FSICONSEC%2FCD%5FRoot%2FAutoPlay%2FSICONSEC%20COMPARTIDA%2F2%2E%20P%2EMISIONALES%2F2%2E%20GESTI%C3%93N%20DE%20LA%20FORMACI%C3%93N%20JUDICIAL%2F3%2E%20PLAN%20DE%20NECESIDADES" TargetMode="External"/><Relationship Id="rId23" Type="http://schemas.openxmlformats.org/officeDocument/2006/relationships/hyperlink" Target="https://etbcsj-my.sharepoint.com/:x:/r/personal/sacsma_cendoj_ramajudicial_gov_co/_layouts/15/Doc.aspx?sourcedoc=%7BCFFBDBFC-6F31-49B9-B4F2-4DE1ACF2A5AC%7D&amp;file=Matriz%20de%20comunicaciones%202021.xlsx&amp;action=default&amp;mobileredirect=true" TargetMode="External"/><Relationship Id="rId28" Type="http://schemas.openxmlformats.org/officeDocument/2006/relationships/hyperlink" Target="https://etbcsj-my.sharepoint.com/:b:/r/personal/nsabogao_cendoj_ramajudicial_gov_co/Documents/Plan%20de%20Accio%CC%81n%202021/Mejoramiento%20SIGCMA/Encuesta%20Primer%20Semestre%202021.pdf?csf=1&amp;web=1&amp;e=pq5FIu" TargetMode="External"/><Relationship Id="rId36" Type="http://schemas.openxmlformats.org/officeDocument/2006/relationships/hyperlink" Target="https://etbcsj-my.sharepoint.com/:b:/r/personal/nsabogao_cendoj_ramajudicial_gov_co/Documents/Plan%20de%20Accio%CC%81n%202021/Gestio%CC%81n%20Humana/Induccion%20y%20reinduccion/Correo%20remision%20material.pdf?csf=1&amp;web=1&amp;e=BUHGTR" TargetMode="External"/><Relationship Id="rId49" Type="http://schemas.openxmlformats.org/officeDocument/2006/relationships/hyperlink" Target="https://etbcsj-my.sharepoint.com/:f:/g/personal/nsabogao_cendoj_ramajudicial_gov_co/ElWq6XzeYt1CjU44Yruna-8BQw5OqR6K-N03qdIN-yfggg?e=bdBhGQ" TargetMode="External"/><Relationship Id="rId57" Type="http://schemas.openxmlformats.org/officeDocument/2006/relationships/hyperlink" Target="https://etbcsj-my.sharepoint.com/:f:/r/personal/nsabogao_cendoj_ramajudicial_gov_co/Documents/Plan%20de%20Accio%CC%81n%202021/Gestio%CC%81n%20Financiera%20y%20Presupuestal/Estados%20financieros?csf=1&amp;web=1&amp;e=nnoble" TargetMode="External"/><Relationship Id="rId10" Type="http://schemas.openxmlformats.org/officeDocument/2006/relationships/hyperlink" Target="https://www.ramajudicial.gov.co/web/consejo-seccional-de-la-judicatura-de-caldas/registro-de-elegibles2" TargetMode="External"/><Relationship Id="rId31" Type="http://schemas.openxmlformats.org/officeDocument/2006/relationships/hyperlink" Target="https://etbcsj-my.sharepoint.com/:b:/g/personal/nsabogao_cendoj_ramajudicial_gov_co/ESIGYwBfytNPqKGBcp3vdWkBkB-jUDxNBLj0L1vyyFqXow?e=8cAlW7" TargetMode="External"/><Relationship Id="rId44" Type="http://schemas.openxmlformats.org/officeDocument/2006/relationships/hyperlink" Target="https://etbcsj-my.sharepoint.com/:b:/r/personal/nsabogao_cendoj_ramajudicial_gov_co/Documents/Plan%20de%20Accio%CC%81n%202021/Mejoramiento%20SIGCMA/Encuesta%20Primer%20Semestre%202021.pdf?csf=1&amp;web=1&amp;e=wr590g" TargetMode="External"/><Relationship Id="rId52" Type="http://schemas.openxmlformats.org/officeDocument/2006/relationships/hyperlink" Target="https://etbcsj-my.sharepoint.com/:f:/r/personal/nsabogao_cendoj_ramajudicial_gov_co/Documents/Plan%20de%20Accio%CC%81n%202021/Asistencia%20Legal/Diligenciamiento%20EKOGUI?csf=1&amp;web=1&amp;e=yBW618" TargetMode="External"/><Relationship Id="rId60" Type="http://schemas.openxmlformats.org/officeDocument/2006/relationships/hyperlink" Target="https://etbcsj-my.sharepoint.com/:f:/r/personal/nsabogao_cendoj_ramajudicial_gov_co/Documents/Plan%20de%20Accio%CC%81n%202021/Oficina%20Judicial/Circular%20067?csf=1&amp;web=1&amp;e=f9nmOK" TargetMode="External"/><Relationship Id="rId65" Type="http://schemas.openxmlformats.org/officeDocument/2006/relationships/drawing" Target="../drawings/drawing6.xml"/><Relationship Id="rId4"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C3%ADndice%20de%20oportunidad%2FI%20TRIMESTRE%2FI%20Trimestre%20a%C3%B1o%202021" TargetMode="External"/><Relationship Id="rId9" Type="http://schemas.openxmlformats.org/officeDocument/2006/relationships/hyperlink" Target="https://www.ramajudicial.gov.co/web/consejo-seccional-de-la-judicatura-de-caldas/formato-opcion-de-sede2" TargetMode="External"/><Relationship Id="rId13" Type="http://schemas.openxmlformats.org/officeDocument/2006/relationships/hyperlink" Target="https://etbcsj-my.sharepoint.com/personal/sacsma_cendoj_ramajudicial_gov_co/_layouts/15/onedrive.aspx?FolderCTID=0x012000317A1E007757CE45B525F06A98FF662C&amp;id=%2Fpersonal%2Fsacsma%5Fcendoj%5Framajudicial%5Fgov%5Fco%2FDocuments%2FSICONSEC%2FCD%5FRoot%2FAutoPlay%2FSICONSEC%20COMPARTIDA%2F2%2E%20P%2EMISIONALES%2F3%2E%20ADMINISTRACI%C3%93N%20DE%20LA%20CARRERA%2F2%2E%20CALIFICACIONES%20DE%20SERVICIOS%2F2%2E%20JUECES%2F2019%2F8%2E%20INFORME%20UNIDAD%20DE%20CARRERA" TargetMode="External"/><Relationship Id="rId18" Type="http://schemas.openxmlformats.org/officeDocument/2006/relationships/hyperlink" Target="https://etbcsj-my.sharepoint.com/:w:/r/personal/sacsma_cendoj_ramajudicial_gov_co/_layouts/15/Doc.aspx?sourcedoc=%7B50C0D24E-7C46-4DC8-883A-FEA77A18B1DC%7D&amp;file=acta%201%20grupo%20de%20apoyo%20(14%20abril%20de%202021).doc&amp;action=default&amp;mobileredirect=true" TargetMode="External"/><Relationship Id="rId39" Type="http://schemas.openxmlformats.org/officeDocument/2006/relationships/hyperlink" Target="https://etbcsj-my.sharepoint.com/:f:/g/personal/nsabogao_cendoj_ramajudicial_gov_co/EhQOZ1kHh5NDuRCMvgUKqhIB5FFfC5mwmWMQ0MSBP-0e8Q?e=ubVdQi"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showGridLines="0" topLeftCell="A31" zoomScale="123" zoomScaleNormal="123" workbookViewId="0">
      <selection activeCell="C44" sqref="C44"/>
    </sheetView>
  </sheetViews>
  <sheetFormatPr baseColWidth="10" defaultColWidth="10.6640625" defaultRowHeight="14" x14ac:dyDescent="0.15"/>
  <cols>
    <col min="1" max="1" width="44.5" style="43" customWidth="1"/>
    <col min="2" max="2" width="15.5" style="44" customWidth="1"/>
    <col min="3" max="3" width="39.5" style="41" customWidth="1"/>
    <col min="4" max="4" width="28.33203125" style="44" customWidth="1"/>
    <col min="5" max="5" width="46.5" style="41" customWidth="1"/>
    <col min="6" max="16384" width="10.6640625" style="41"/>
  </cols>
  <sheetData>
    <row r="1" spans="1:8" ht="20" customHeight="1" x14ac:dyDescent="0.15">
      <c r="A1" s="54"/>
      <c r="B1" s="326" t="s">
        <v>0</v>
      </c>
      <c r="C1" s="326"/>
      <c r="D1" s="326"/>
      <c r="E1" s="55"/>
      <c r="F1" s="54"/>
      <c r="G1" s="54"/>
      <c r="H1" s="54"/>
    </row>
    <row r="2" spans="1:8" ht="20" customHeight="1" x14ac:dyDescent="0.15">
      <c r="A2" s="54"/>
      <c r="B2" s="326" t="s">
        <v>154</v>
      </c>
      <c r="C2" s="326"/>
      <c r="D2" s="326"/>
      <c r="E2" s="55"/>
      <c r="F2" s="54"/>
      <c r="G2" s="54"/>
      <c r="H2" s="54"/>
    </row>
    <row r="3" spans="1:8" ht="20" customHeight="1" x14ac:dyDescent="0.15">
      <c r="A3" s="54"/>
      <c r="B3" s="70"/>
      <c r="C3" s="70"/>
      <c r="D3" s="70"/>
      <c r="E3" s="55"/>
      <c r="F3" s="54"/>
      <c r="G3" s="54"/>
      <c r="H3" s="54"/>
    </row>
    <row r="4" spans="1:8" ht="54.75" customHeight="1" x14ac:dyDescent="0.15">
      <c r="A4" s="82" t="s">
        <v>160</v>
      </c>
      <c r="B4" s="328" t="s">
        <v>208</v>
      </c>
      <c r="C4" s="328"/>
      <c r="D4" s="84" t="s">
        <v>158</v>
      </c>
      <c r="E4" s="71" t="s">
        <v>175</v>
      </c>
    </row>
    <row r="5" spans="1:8" ht="17" customHeight="1" x14ac:dyDescent="0.15">
      <c r="A5" s="71"/>
      <c r="B5" s="72"/>
      <c r="C5" s="72"/>
      <c r="D5" s="74"/>
      <c r="E5" s="42"/>
    </row>
    <row r="6" spans="1:8" ht="54.75" customHeight="1" x14ac:dyDescent="0.15">
      <c r="A6" s="83" t="s">
        <v>161</v>
      </c>
      <c r="B6" s="328" t="s">
        <v>208</v>
      </c>
      <c r="C6" s="328"/>
      <c r="D6" s="328"/>
      <c r="E6" s="328"/>
    </row>
    <row r="7" spans="1:8" ht="17" customHeight="1" x14ac:dyDescent="0.15">
      <c r="A7" s="74"/>
      <c r="B7" s="72"/>
      <c r="C7" s="73"/>
      <c r="D7" s="74"/>
      <c r="E7" s="42"/>
    </row>
    <row r="8" spans="1:8" ht="21" customHeight="1" x14ac:dyDescent="0.15">
      <c r="A8" s="69" t="s">
        <v>159</v>
      </c>
      <c r="B8" s="334"/>
      <c r="C8" s="334"/>
      <c r="D8" s="334"/>
      <c r="E8" s="334"/>
    </row>
    <row r="9" spans="1:8" ht="21" customHeight="1" x14ac:dyDescent="0.15">
      <c r="A9" s="69"/>
      <c r="B9" s="69"/>
      <c r="D9" s="42"/>
      <c r="E9" s="42"/>
    </row>
    <row r="10" spans="1:8" s="47" customFormat="1" ht="13" x14ac:dyDescent="0.15">
      <c r="A10" s="327" t="s">
        <v>24</v>
      </c>
      <c r="B10" s="327"/>
      <c r="C10" s="327"/>
      <c r="D10" s="327"/>
      <c r="E10" s="327"/>
    </row>
    <row r="11" spans="1:8" s="47" customFormat="1" ht="12.75" customHeight="1" x14ac:dyDescent="0.15">
      <c r="A11" s="48" t="s">
        <v>25</v>
      </c>
      <c r="B11" s="48" t="s">
        <v>26</v>
      </c>
      <c r="C11" s="58" t="s">
        <v>138</v>
      </c>
      <c r="D11" s="58" t="s">
        <v>27</v>
      </c>
      <c r="E11" s="58" t="s">
        <v>139</v>
      </c>
    </row>
    <row r="12" spans="1:8" s="47" customFormat="1" ht="56" x14ac:dyDescent="0.15">
      <c r="A12" s="329" t="s">
        <v>147</v>
      </c>
      <c r="B12" s="59">
        <v>1</v>
      </c>
      <c r="C12" s="60" t="s">
        <v>205</v>
      </c>
      <c r="D12" s="59">
        <v>1</v>
      </c>
      <c r="E12" s="63" t="s">
        <v>180</v>
      </c>
    </row>
    <row r="13" spans="1:8" s="47" customFormat="1" ht="42" x14ac:dyDescent="0.15">
      <c r="A13" s="330"/>
      <c r="B13" s="59">
        <v>2</v>
      </c>
      <c r="C13" s="60" t="s">
        <v>204</v>
      </c>
      <c r="D13" s="59"/>
      <c r="E13" s="63"/>
    </row>
    <row r="14" spans="1:8" s="47" customFormat="1" ht="42" x14ac:dyDescent="0.15">
      <c r="A14" s="331"/>
      <c r="B14" s="59">
        <v>3</v>
      </c>
      <c r="C14" s="60" t="s">
        <v>203</v>
      </c>
      <c r="D14" s="59"/>
      <c r="E14" s="63"/>
    </row>
    <row r="15" spans="1:8" s="47" customFormat="1" ht="56" x14ac:dyDescent="0.15">
      <c r="A15" s="332" t="s">
        <v>28</v>
      </c>
      <c r="B15" s="59">
        <v>4</v>
      </c>
      <c r="C15" s="60" t="s">
        <v>207</v>
      </c>
      <c r="D15" s="59">
        <v>2</v>
      </c>
      <c r="E15" s="60" t="s">
        <v>195</v>
      </c>
    </row>
    <row r="16" spans="1:8" s="47" customFormat="1" ht="70" x14ac:dyDescent="0.15">
      <c r="A16" s="333"/>
      <c r="B16" s="59">
        <v>5</v>
      </c>
      <c r="C16" s="60" t="s">
        <v>206</v>
      </c>
      <c r="D16" s="59"/>
      <c r="E16" s="60"/>
    </row>
    <row r="17" spans="1:5" s="47" customFormat="1" ht="67" customHeight="1" x14ac:dyDescent="0.15">
      <c r="A17" s="59" t="s">
        <v>29</v>
      </c>
      <c r="B17" s="59">
        <v>6</v>
      </c>
      <c r="C17" s="60" t="s">
        <v>182</v>
      </c>
      <c r="D17" s="59">
        <v>3</v>
      </c>
      <c r="E17" s="60" t="s">
        <v>192</v>
      </c>
    </row>
    <row r="18" spans="1:5" s="47" customFormat="1" ht="42" x14ac:dyDescent="0.15">
      <c r="A18" s="329" t="s">
        <v>30</v>
      </c>
      <c r="B18" s="59">
        <v>7</v>
      </c>
      <c r="C18" s="60" t="s">
        <v>211</v>
      </c>
      <c r="D18" s="59">
        <v>4</v>
      </c>
      <c r="E18" s="62" t="s">
        <v>183</v>
      </c>
    </row>
    <row r="19" spans="1:5" s="47" customFormat="1" ht="42" x14ac:dyDescent="0.15">
      <c r="A19" s="330"/>
      <c r="B19" s="59">
        <v>8</v>
      </c>
      <c r="C19" s="60" t="s">
        <v>209</v>
      </c>
      <c r="D19" s="59"/>
      <c r="E19" s="62"/>
    </row>
    <row r="20" spans="1:5" s="47" customFormat="1" ht="42" x14ac:dyDescent="0.15">
      <c r="A20" s="331"/>
      <c r="B20" s="59">
        <v>9</v>
      </c>
      <c r="C20" s="60" t="s">
        <v>210</v>
      </c>
      <c r="D20" s="59"/>
      <c r="E20" s="62"/>
    </row>
    <row r="21" spans="1:5" s="47" customFormat="1" ht="28" x14ac:dyDescent="0.15">
      <c r="A21" s="329" t="s">
        <v>31</v>
      </c>
      <c r="B21" s="59">
        <v>10</v>
      </c>
      <c r="C21" s="60" t="s">
        <v>215</v>
      </c>
      <c r="D21" s="59">
        <v>5</v>
      </c>
      <c r="E21" s="63" t="s">
        <v>184</v>
      </c>
    </row>
    <row r="22" spans="1:5" s="47" customFormat="1" ht="42" x14ac:dyDescent="0.15">
      <c r="A22" s="330"/>
      <c r="B22" s="59">
        <v>11</v>
      </c>
      <c r="C22" s="60" t="s">
        <v>212</v>
      </c>
      <c r="D22" s="59"/>
      <c r="E22" s="63"/>
    </row>
    <row r="23" spans="1:5" s="47" customFormat="1" ht="28" x14ac:dyDescent="0.15">
      <c r="A23" s="330"/>
      <c r="B23" s="59">
        <v>12</v>
      </c>
      <c r="C23" s="60" t="s">
        <v>213</v>
      </c>
      <c r="D23" s="59"/>
      <c r="E23" s="63"/>
    </row>
    <row r="24" spans="1:5" s="47" customFormat="1" ht="42" x14ac:dyDescent="0.15">
      <c r="A24" s="331"/>
      <c r="B24" s="59">
        <v>13</v>
      </c>
      <c r="C24" s="60" t="s">
        <v>214</v>
      </c>
      <c r="D24" s="59"/>
      <c r="E24" s="63"/>
    </row>
    <row r="25" spans="1:5" s="47" customFormat="1" ht="42" x14ac:dyDescent="0.15">
      <c r="A25" s="329" t="s">
        <v>32</v>
      </c>
      <c r="B25" s="59">
        <v>14</v>
      </c>
      <c r="C25" s="60" t="s">
        <v>219</v>
      </c>
      <c r="D25" s="59">
        <v>6</v>
      </c>
      <c r="E25" s="60" t="s">
        <v>193</v>
      </c>
    </row>
    <row r="26" spans="1:5" s="47" customFormat="1" x14ac:dyDescent="0.15">
      <c r="A26" s="330"/>
      <c r="B26" s="59">
        <v>15</v>
      </c>
      <c r="C26" s="60" t="s">
        <v>216</v>
      </c>
      <c r="D26" s="59"/>
      <c r="E26" s="60"/>
    </row>
    <row r="27" spans="1:5" s="47" customFormat="1" ht="28" x14ac:dyDescent="0.15">
      <c r="A27" s="330"/>
      <c r="B27" s="59">
        <v>16</v>
      </c>
      <c r="C27" s="60" t="s">
        <v>217</v>
      </c>
      <c r="D27" s="59"/>
      <c r="E27" s="60"/>
    </row>
    <row r="28" spans="1:5" s="47" customFormat="1" ht="28" x14ac:dyDescent="0.15">
      <c r="A28" s="331"/>
      <c r="B28" s="59">
        <v>17</v>
      </c>
      <c r="C28" s="60" t="s">
        <v>218</v>
      </c>
      <c r="D28" s="59"/>
      <c r="E28" s="60"/>
    </row>
    <row r="29" spans="1:5" s="47" customFormat="1" ht="46.5" customHeight="1" x14ac:dyDescent="0.15">
      <c r="A29" s="59" t="s">
        <v>33</v>
      </c>
      <c r="B29" s="59"/>
      <c r="C29" s="60"/>
      <c r="D29" s="59"/>
      <c r="E29" s="63"/>
    </row>
    <row r="30" spans="1:5" s="47" customFormat="1" ht="13" x14ac:dyDescent="0.15">
      <c r="A30" s="327" t="s">
        <v>34</v>
      </c>
      <c r="B30" s="327"/>
      <c r="C30" s="327"/>
      <c r="D30" s="327"/>
      <c r="E30" s="327"/>
    </row>
    <row r="31" spans="1:5" s="47" customFormat="1" ht="12.75" customHeight="1" x14ac:dyDescent="0.15">
      <c r="A31" s="56" t="s">
        <v>25</v>
      </c>
      <c r="B31" s="49" t="s">
        <v>26</v>
      </c>
      <c r="C31" s="50" t="s">
        <v>140</v>
      </c>
      <c r="D31" s="50" t="s">
        <v>27</v>
      </c>
      <c r="E31" s="50" t="s">
        <v>141</v>
      </c>
    </row>
    <row r="32" spans="1:5" s="47" customFormat="1" ht="28" customHeight="1" x14ac:dyDescent="0.15">
      <c r="A32" s="323" t="s">
        <v>179</v>
      </c>
      <c r="B32" s="59">
        <v>1</v>
      </c>
      <c r="C32" s="81"/>
      <c r="D32" s="85">
        <v>1</v>
      </c>
      <c r="E32" s="79" t="s">
        <v>229</v>
      </c>
    </row>
    <row r="33" spans="1:5" s="51" customFormat="1" ht="56" x14ac:dyDescent="0.15">
      <c r="A33" s="324"/>
      <c r="B33" s="59"/>
      <c r="C33" s="78"/>
      <c r="D33" s="85">
        <v>2</v>
      </c>
      <c r="E33" s="80" t="s">
        <v>221</v>
      </c>
    </row>
    <row r="34" spans="1:5" s="51" customFormat="1" ht="45.5" customHeight="1" x14ac:dyDescent="0.15">
      <c r="A34" s="324"/>
      <c r="B34" s="59"/>
      <c r="C34" s="78"/>
      <c r="D34" s="85">
        <v>3</v>
      </c>
      <c r="E34" s="80" t="s">
        <v>222</v>
      </c>
    </row>
    <row r="35" spans="1:5" s="51" customFormat="1" ht="45.5" customHeight="1" x14ac:dyDescent="0.15">
      <c r="A35" s="324"/>
      <c r="B35" s="59"/>
      <c r="C35" s="78"/>
      <c r="D35" s="85">
        <v>4</v>
      </c>
      <c r="E35" s="80" t="s">
        <v>223</v>
      </c>
    </row>
    <row r="36" spans="1:5" s="51" customFormat="1" ht="45.5" customHeight="1" x14ac:dyDescent="0.15">
      <c r="A36" s="324"/>
      <c r="B36" s="59"/>
      <c r="C36" s="78"/>
      <c r="D36" s="85">
        <v>5</v>
      </c>
      <c r="E36" s="80" t="s">
        <v>224</v>
      </c>
    </row>
    <row r="37" spans="1:5" s="51" customFormat="1" ht="45.5" customHeight="1" x14ac:dyDescent="0.15">
      <c r="A37" s="324"/>
      <c r="B37" s="59"/>
      <c r="C37" s="78"/>
      <c r="D37" s="85">
        <v>6</v>
      </c>
      <c r="E37" s="80" t="s">
        <v>225</v>
      </c>
    </row>
    <row r="38" spans="1:5" s="51" customFormat="1" ht="45.5" customHeight="1" x14ac:dyDescent="0.15">
      <c r="A38" s="324"/>
      <c r="B38" s="59"/>
      <c r="C38" s="78"/>
      <c r="D38" s="85">
        <v>7</v>
      </c>
      <c r="E38" s="80" t="s">
        <v>226</v>
      </c>
    </row>
    <row r="39" spans="1:5" s="51" customFormat="1" ht="28" x14ac:dyDescent="0.15">
      <c r="A39" s="324"/>
      <c r="B39" s="59"/>
      <c r="C39" s="78"/>
      <c r="D39" s="85">
        <v>8</v>
      </c>
      <c r="E39" s="80" t="s">
        <v>228</v>
      </c>
    </row>
    <row r="40" spans="1:5" s="51" customFormat="1" ht="45.5" customHeight="1" x14ac:dyDescent="0.15">
      <c r="A40" s="325"/>
      <c r="B40" s="59"/>
      <c r="C40" s="78"/>
      <c r="D40" s="85">
        <v>9</v>
      </c>
      <c r="E40" s="80" t="s">
        <v>227</v>
      </c>
    </row>
    <row r="41" spans="1:5" s="51" customFormat="1" ht="45.5" customHeight="1" x14ac:dyDescent="0.15">
      <c r="A41" s="64" t="s">
        <v>142</v>
      </c>
      <c r="B41" s="59">
        <v>2</v>
      </c>
      <c r="C41" s="78" t="s">
        <v>181</v>
      </c>
      <c r="D41" s="65"/>
      <c r="E41" s="80" t="s">
        <v>194</v>
      </c>
    </row>
    <row r="42" spans="1:5" s="47" customFormat="1" ht="182" x14ac:dyDescent="0.15">
      <c r="A42" s="57" t="s">
        <v>177</v>
      </c>
      <c r="B42" s="59">
        <v>3</v>
      </c>
      <c r="C42" s="63" t="s">
        <v>196</v>
      </c>
      <c r="D42" s="66"/>
      <c r="E42" s="67" t="s">
        <v>187</v>
      </c>
    </row>
    <row r="43" spans="1:5" s="47" customFormat="1" ht="102" customHeight="1" x14ac:dyDescent="0.15">
      <c r="A43" s="57" t="s">
        <v>178</v>
      </c>
      <c r="B43" s="59">
        <v>4</v>
      </c>
      <c r="C43" s="63" t="s">
        <v>197</v>
      </c>
      <c r="D43" s="66"/>
      <c r="E43" s="67" t="s">
        <v>188</v>
      </c>
    </row>
    <row r="44" spans="1:5" s="47" customFormat="1" ht="224" x14ac:dyDescent="0.15">
      <c r="A44" s="57" t="s">
        <v>30</v>
      </c>
      <c r="B44" s="59">
        <v>5</v>
      </c>
      <c r="C44" s="63" t="s">
        <v>186</v>
      </c>
      <c r="D44" s="66"/>
      <c r="E44" s="67" t="s">
        <v>198</v>
      </c>
    </row>
    <row r="45" spans="1:5" s="47" customFormat="1" ht="102" customHeight="1" x14ac:dyDescent="0.15">
      <c r="A45" s="57" t="s">
        <v>143</v>
      </c>
      <c r="B45" s="59">
        <v>6</v>
      </c>
      <c r="C45" s="60" t="s">
        <v>220</v>
      </c>
      <c r="D45" s="66"/>
      <c r="E45" s="67" t="s">
        <v>199</v>
      </c>
    </row>
    <row r="46" spans="1:5" s="47" customFormat="1" ht="98" x14ac:dyDescent="0.15">
      <c r="A46" s="57" t="s">
        <v>144</v>
      </c>
      <c r="B46" s="59">
        <v>7</v>
      </c>
      <c r="C46" s="63" t="s">
        <v>200</v>
      </c>
      <c r="D46" s="66"/>
      <c r="E46" s="67" t="s">
        <v>185</v>
      </c>
    </row>
    <row r="47" spans="1:5" s="47" customFormat="1" ht="56" x14ac:dyDescent="0.15">
      <c r="A47" s="57" t="s">
        <v>145</v>
      </c>
      <c r="B47" s="59">
        <v>8</v>
      </c>
      <c r="C47" s="68" t="s">
        <v>191</v>
      </c>
      <c r="D47" s="66"/>
      <c r="E47" s="67" t="s">
        <v>190</v>
      </c>
    </row>
    <row r="48" spans="1:5" s="47" customFormat="1" ht="42" x14ac:dyDescent="0.15">
      <c r="A48" s="57" t="s">
        <v>146</v>
      </c>
      <c r="B48" s="59">
        <v>9</v>
      </c>
      <c r="C48" s="63"/>
      <c r="D48" s="66"/>
      <c r="E48" s="67" t="s">
        <v>201</v>
      </c>
    </row>
    <row r="49" spans="1:5" s="47" customFormat="1" ht="70" x14ac:dyDescent="0.15">
      <c r="A49" s="57" t="s">
        <v>33</v>
      </c>
      <c r="B49" s="59">
        <v>10</v>
      </c>
      <c r="C49" s="60" t="s">
        <v>202</v>
      </c>
      <c r="D49" s="61"/>
      <c r="E49" s="68" t="s">
        <v>189</v>
      </c>
    </row>
  </sheetData>
  <mergeCells count="13">
    <mergeCell ref="A32:A40"/>
    <mergeCell ref="B2:D2"/>
    <mergeCell ref="B1:D1"/>
    <mergeCell ref="A30:E30"/>
    <mergeCell ref="A10:E10"/>
    <mergeCell ref="B4:C4"/>
    <mergeCell ref="A12:A14"/>
    <mergeCell ref="A15:A16"/>
    <mergeCell ref="B6:E6"/>
    <mergeCell ref="B8:E8"/>
    <mergeCell ref="A18:A20"/>
    <mergeCell ref="A21:A24"/>
    <mergeCell ref="A25:A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9"/>
  <sheetViews>
    <sheetView showGridLines="0" topLeftCell="A66" zoomScale="120" zoomScaleNormal="120" workbookViewId="0">
      <selection activeCell="C85" sqref="C85"/>
    </sheetView>
  </sheetViews>
  <sheetFormatPr baseColWidth="10" defaultColWidth="10.6640625" defaultRowHeight="12" x14ac:dyDescent="0.15"/>
  <cols>
    <col min="1" max="1" width="33" style="140" customWidth="1"/>
    <col min="2" max="2" width="17.83203125" style="141" customWidth="1"/>
    <col min="3" max="3" width="38.1640625" style="107" customWidth="1"/>
    <col min="4" max="4" width="20.33203125" style="141" customWidth="1"/>
    <col min="5" max="5" width="46.5" style="107" customWidth="1"/>
    <col min="6" max="16384" width="10.6640625" style="94"/>
  </cols>
  <sheetData>
    <row r="1" spans="1:8" ht="20" customHeight="1" x14ac:dyDescent="0.15">
      <c r="A1" s="92"/>
      <c r="B1" s="351" t="s">
        <v>0</v>
      </c>
      <c r="C1" s="351"/>
      <c r="D1" s="351"/>
      <c r="E1" s="93"/>
      <c r="F1" s="92"/>
      <c r="G1" s="92"/>
      <c r="H1" s="92"/>
    </row>
    <row r="2" spans="1:8" ht="20" customHeight="1" x14ac:dyDescent="0.15">
      <c r="A2" s="92"/>
      <c r="B2" s="351" t="s">
        <v>154</v>
      </c>
      <c r="C2" s="351"/>
      <c r="D2" s="351"/>
      <c r="E2" s="93"/>
      <c r="F2" s="92"/>
      <c r="G2" s="92"/>
      <c r="H2" s="92"/>
    </row>
    <row r="3" spans="1:8" ht="20" customHeight="1" x14ac:dyDescent="0.15">
      <c r="A3" s="92"/>
      <c r="B3" s="95"/>
      <c r="C3" s="96"/>
      <c r="D3" s="95"/>
      <c r="E3" s="93"/>
      <c r="F3" s="92"/>
      <c r="G3" s="92"/>
      <c r="H3" s="92"/>
    </row>
    <row r="4" spans="1:8" ht="54.75" customHeight="1" x14ac:dyDescent="0.15">
      <c r="A4" s="97" t="s">
        <v>160</v>
      </c>
      <c r="B4" s="352" t="s">
        <v>364</v>
      </c>
      <c r="C4" s="352"/>
      <c r="D4" s="98" t="s">
        <v>158</v>
      </c>
      <c r="E4" s="99" t="s">
        <v>175</v>
      </c>
    </row>
    <row r="5" spans="1:8" ht="17" customHeight="1" x14ac:dyDescent="0.15">
      <c r="A5" s="100"/>
      <c r="B5" s="101"/>
      <c r="C5" s="102"/>
      <c r="D5" s="99"/>
      <c r="E5" s="103"/>
    </row>
    <row r="6" spans="1:8" ht="54.75" customHeight="1" thickBot="1" x14ac:dyDescent="0.2">
      <c r="A6" s="104" t="s">
        <v>161</v>
      </c>
      <c r="B6" s="353" t="s">
        <v>364</v>
      </c>
      <c r="C6" s="353"/>
      <c r="D6" s="353"/>
      <c r="E6" s="353"/>
    </row>
    <row r="7" spans="1:8" ht="17" customHeight="1" thickTop="1" thickBot="1" x14ac:dyDescent="0.2">
      <c r="A7" s="360" t="s">
        <v>159</v>
      </c>
      <c r="B7" s="357" t="s">
        <v>251</v>
      </c>
      <c r="C7" s="357"/>
      <c r="D7" s="358" t="s">
        <v>252</v>
      </c>
      <c r="E7" s="359"/>
    </row>
    <row r="8" spans="1:8" ht="124" customHeight="1" thickTop="1" thickBot="1" x14ac:dyDescent="0.2">
      <c r="A8" s="361"/>
      <c r="B8" s="355" t="s">
        <v>499</v>
      </c>
      <c r="C8" s="356"/>
      <c r="D8" s="355" t="s">
        <v>500</v>
      </c>
      <c r="E8" s="356"/>
    </row>
    <row r="9" spans="1:8" ht="21" customHeight="1" thickTop="1" thickBot="1" x14ac:dyDescent="0.2">
      <c r="A9" s="105"/>
      <c r="B9" s="106"/>
      <c r="D9" s="108"/>
      <c r="E9" s="103"/>
    </row>
    <row r="10" spans="1:8" ht="13" thickTop="1" x14ac:dyDescent="0.15">
      <c r="A10" s="354" t="s">
        <v>24</v>
      </c>
      <c r="B10" s="338"/>
      <c r="C10" s="338"/>
      <c r="D10" s="338"/>
      <c r="E10" s="338"/>
    </row>
    <row r="11" spans="1:8" ht="12.75" customHeight="1" x14ac:dyDescent="0.15">
      <c r="A11" s="109" t="s">
        <v>25</v>
      </c>
      <c r="B11" s="110" t="s">
        <v>26</v>
      </c>
      <c r="C11" s="111" t="s">
        <v>138</v>
      </c>
      <c r="D11" s="112" t="s">
        <v>27</v>
      </c>
      <c r="E11" s="111" t="s">
        <v>139</v>
      </c>
    </row>
    <row r="12" spans="1:8" ht="52" x14ac:dyDescent="0.15">
      <c r="A12" s="339" t="s">
        <v>147</v>
      </c>
      <c r="B12" s="113">
        <v>1</v>
      </c>
      <c r="C12" s="184" t="s">
        <v>697</v>
      </c>
      <c r="D12" s="113">
        <v>1</v>
      </c>
      <c r="E12" s="115" t="s">
        <v>293</v>
      </c>
    </row>
    <row r="13" spans="1:8" ht="39" x14ac:dyDescent="0.15">
      <c r="A13" s="340"/>
      <c r="B13" s="113">
        <v>2</v>
      </c>
      <c r="C13" s="90" t="s">
        <v>329</v>
      </c>
      <c r="D13" s="113">
        <v>2</v>
      </c>
      <c r="E13" s="115" t="s">
        <v>374</v>
      </c>
    </row>
    <row r="14" spans="1:8" ht="13" x14ac:dyDescent="0.15">
      <c r="A14" s="340"/>
      <c r="B14" s="113">
        <v>3</v>
      </c>
      <c r="C14" s="90" t="s">
        <v>292</v>
      </c>
      <c r="D14" s="113"/>
      <c r="E14" s="115"/>
    </row>
    <row r="15" spans="1:8" ht="26" x14ac:dyDescent="0.15">
      <c r="A15" s="340"/>
      <c r="B15" s="113">
        <v>4</v>
      </c>
      <c r="C15" s="90" t="s">
        <v>297</v>
      </c>
      <c r="D15" s="113"/>
      <c r="E15" s="115"/>
    </row>
    <row r="16" spans="1:8" ht="39" x14ac:dyDescent="0.15">
      <c r="A16" s="340"/>
      <c r="B16" s="113">
        <v>5</v>
      </c>
      <c r="C16" s="90" t="s">
        <v>286</v>
      </c>
      <c r="D16" s="113"/>
      <c r="E16" s="115"/>
    </row>
    <row r="17" spans="1:5" x14ac:dyDescent="0.15">
      <c r="A17" s="341"/>
      <c r="B17" s="113"/>
      <c r="C17" s="90"/>
      <c r="D17" s="113"/>
      <c r="E17" s="90"/>
    </row>
    <row r="18" spans="1:5" ht="52" x14ac:dyDescent="0.15">
      <c r="A18" s="342" t="s">
        <v>28</v>
      </c>
      <c r="B18" s="113">
        <v>6</v>
      </c>
      <c r="C18" s="90" t="s">
        <v>600</v>
      </c>
      <c r="D18" s="113">
        <v>3</v>
      </c>
      <c r="E18" s="158" t="s">
        <v>597</v>
      </c>
    </row>
    <row r="19" spans="1:5" ht="52" x14ac:dyDescent="0.15">
      <c r="A19" s="343"/>
      <c r="B19" s="113">
        <v>7</v>
      </c>
      <c r="C19" s="90" t="s">
        <v>556</v>
      </c>
      <c r="D19" s="113"/>
      <c r="E19" s="90"/>
    </row>
    <row r="20" spans="1:5" ht="39" x14ac:dyDescent="0.15">
      <c r="A20" s="344"/>
      <c r="B20" s="113">
        <v>8</v>
      </c>
      <c r="C20" s="158" t="s">
        <v>644</v>
      </c>
      <c r="D20" s="113"/>
      <c r="E20" s="90"/>
    </row>
    <row r="21" spans="1:5" ht="49.5" customHeight="1" x14ac:dyDescent="0.15">
      <c r="A21" s="335" t="s">
        <v>29</v>
      </c>
      <c r="B21" s="113">
        <v>9</v>
      </c>
      <c r="C21" s="89" t="s">
        <v>381</v>
      </c>
      <c r="D21" s="113">
        <v>4</v>
      </c>
      <c r="E21" s="90" t="s">
        <v>294</v>
      </c>
    </row>
    <row r="22" spans="1:5" ht="49.5" customHeight="1" x14ac:dyDescent="0.15">
      <c r="A22" s="336"/>
      <c r="B22" s="113"/>
      <c r="C22" s="185" t="s">
        <v>698</v>
      </c>
      <c r="D22" s="113">
        <v>5</v>
      </c>
      <c r="E22" s="90" t="s">
        <v>504</v>
      </c>
    </row>
    <row r="23" spans="1:5" ht="49.5" customHeight="1" x14ac:dyDescent="0.15">
      <c r="A23" s="337"/>
      <c r="B23" s="113"/>
      <c r="C23" s="89"/>
      <c r="D23" s="113">
        <v>6</v>
      </c>
      <c r="E23" s="90" t="s">
        <v>295</v>
      </c>
    </row>
    <row r="24" spans="1:5" ht="39" x14ac:dyDescent="0.15">
      <c r="A24" s="335" t="s">
        <v>30</v>
      </c>
      <c r="B24" s="113">
        <v>10</v>
      </c>
      <c r="C24" s="90" t="s">
        <v>330</v>
      </c>
      <c r="D24" s="113"/>
      <c r="E24" s="186" t="s">
        <v>699</v>
      </c>
    </row>
    <row r="25" spans="1:5" ht="26" x14ac:dyDescent="0.15">
      <c r="A25" s="336"/>
      <c r="B25" s="113">
        <v>11</v>
      </c>
      <c r="C25" s="90" t="s">
        <v>558</v>
      </c>
      <c r="D25" s="113"/>
      <c r="E25" s="116"/>
    </row>
    <row r="26" spans="1:5" ht="26" x14ac:dyDescent="0.15">
      <c r="A26" s="336"/>
      <c r="B26" s="113">
        <v>12</v>
      </c>
      <c r="C26" s="90" t="s">
        <v>557</v>
      </c>
      <c r="D26" s="113"/>
      <c r="E26" s="116"/>
    </row>
    <row r="27" spans="1:5" ht="26" x14ac:dyDescent="0.15">
      <c r="A27" s="336"/>
      <c r="B27" s="113">
        <v>13</v>
      </c>
      <c r="C27" s="90" t="s">
        <v>559</v>
      </c>
      <c r="D27" s="113"/>
      <c r="E27" s="116"/>
    </row>
    <row r="28" spans="1:5" ht="52" x14ac:dyDescent="0.15">
      <c r="A28" s="336"/>
      <c r="B28" s="113">
        <v>14</v>
      </c>
      <c r="C28" s="90" t="s">
        <v>598</v>
      </c>
      <c r="D28" s="113"/>
      <c r="E28" s="116"/>
    </row>
    <row r="29" spans="1:5" ht="39" x14ac:dyDescent="0.15">
      <c r="A29" s="337"/>
      <c r="B29" s="113">
        <v>15</v>
      </c>
      <c r="C29" s="90" t="s">
        <v>565</v>
      </c>
      <c r="D29" s="113"/>
      <c r="E29" s="116"/>
    </row>
    <row r="30" spans="1:5" ht="26" x14ac:dyDescent="0.15">
      <c r="A30" s="339" t="s">
        <v>31</v>
      </c>
      <c r="B30" s="113">
        <v>16</v>
      </c>
      <c r="C30" s="90" t="s">
        <v>287</v>
      </c>
      <c r="D30" s="113">
        <v>7</v>
      </c>
      <c r="E30" s="115" t="s">
        <v>296</v>
      </c>
    </row>
    <row r="31" spans="1:5" ht="39" x14ac:dyDescent="0.15">
      <c r="A31" s="340"/>
      <c r="B31" s="113">
        <v>17</v>
      </c>
      <c r="C31" s="90" t="s">
        <v>561</v>
      </c>
      <c r="D31" s="113"/>
      <c r="E31" s="115"/>
    </row>
    <row r="32" spans="1:5" ht="39" x14ac:dyDescent="0.15">
      <c r="A32" s="340"/>
      <c r="B32" s="113">
        <v>18</v>
      </c>
      <c r="C32" s="90" t="s">
        <v>253</v>
      </c>
      <c r="D32" s="113"/>
      <c r="E32" s="115"/>
    </row>
    <row r="33" spans="1:5" ht="26" x14ac:dyDescent="0.15">
      <c r="A33" s="339" t="s">
        <v>32</v>
      </c>
      <c r="B33" s="113">
        <v>19</v>
      </c>
      <c r="C33" s="90" t="s">
        <v>372</v>
      </c>
      <c r="D33" s="113"/>
      <c r="E33" s="90"/>
    </row>
    <row r="34" spans="1:5" ht="26" x14ac:dyDescent="0.15">
      <c r="A34" s="340"/>
      <c r="B34" s="113">
        <v>20</v>
      </c>
      <c r="C34" s="90" t="s">
        <v>331</v>
      </c>
      <c r="D34" s="113"/>
      <c r="E34" s="90"/>
    </row>
    <row r="35" spans="1:5" ht="24.75" customHeight="1" x14ac:dyDescent="0.15">
      <c r="A35" s="335" t="s">
        <v>33</v>
      </c>
      <c r="B35" s="113">
        <v>21</v>
      </c>
      <c r="C35" s="114" t="s">
        <v>371</v>
      </c>
      <c r="D35" s="113"/>
      <c r="E35" s="90"/>
    </row>
    <row r="36" spans="1:5" ht="26" x14ac:dyDescent="0.15">
      <c r="A36" s="336"/>
      <c r="B36" s="113">
        <v>22</v>
      </c>
      <c r="C36" s="114" t="s">
        <v>302</v>
      </c>
      <c r="D36" s="113"/>
      <c r="E36" s="90"/>
    </row>
    <row r="37" spans="1:5" ht="39" x14ac:dyDescent="0.15">
      <c r="A37" s="336"/>
      <c r="B37" s="113">
        <v>23</v>
      </c>
      <c r="C37" s="114" t="s">
        <v>560</v>
      </c>
      <c r="D37" s="113"/>
      <c r="E37" s="90"/>
    </row>
    <row r="38" spans="1:5" ht="65" x14ac:dyDescent="0.15">
      <c r="A38" s="337"/>
      <c r="B38" s="113">
        <v>24</v>
      </c>
      <c r="C38" s="90" t="s">
        <v>373</v>
      </c>
      <c r="D38" s="113"/>
      <c r="E38" s="115"/>
    </row>
    <row r="39" spans="1:5" x14ac:dyDescent="0.15">
      <c r="A39" s="338" t="s">
        <v>34</v>
      </c>
      <c r="B39" s="338"/>
      <c r="C39" s="338"/>
      <c r="D39" s="338"/>
      <c r="E39" s="338"/>
    </row>
    <row r="40" spans="1:5" ht="12.75" customHeight="1" x14ac:dyDescent="0.15">
      <c r="A40" s="117" t="s">
        <v>25</v>
      </c>
      <c r="B40" s="118" t="s">
        <v>26</v>
      </c>
      <c r="C40" s="119" t="s">
        <v>140</v>
      </c>
      <c r="D40" s="120" t="s">
        <v>27</v>
      </c>
      <c r="E40" s="121" t="s">
        <v>141</v>
      </c>
    </row>
    <row r="41" spans="1:5" ht="52" x14ac:dyDescent="0.15">
      <c r="A41" s="348" t="s">
        <v>179</v>
      </c>
      <c r="B41" s="113">
        <v>1</v>
      </c>
      <c r="C41" s="187" t="s">
        <v>700</v>
      </c>
      <c r="D41" s="122">
        <v>1</v>
      </c>
      <c r="E41" s="123" t="s">
        <v>298</v>
      </c>
    </row>
    <row r="42" spans="1:5" ht="39" x14ac:dyDescent="0.15">
      <c r="A42" s="349"/>
      <c r="B42" s="113">
        <v>2</v>
      </c>
      <c r="C42" s="90" t="s">
        <v>376</v>
      </c>
      <c r="D42" s="122">
        <v>2</v>
      </c>
      <c r="E42" s="123" t="s">
        <v>299</v>
      </c>
    </row>
    <row r="43" spans="1:5" ht="39" x14ac:dyDescent="0.15">
      <c r="A43" s="349"/>
      <c r="B43" s="113"/>
      <c r="C43" s="90"/>
      <c r="D43" s="122">
        <v>3</v>
      </c>
      <c r="E43" s="124" t="s">
        <v>375</v>
      </c>
    </row>
    <row r="44" spans="1:5" ht="52" x14ac:dyDescent="0.15">
      <c r="A44" s="349"/>
      <c r="B44" s="113"/>
      <c r="C44" s="90"/>
      <c r="D44" s="122">
        <v>4</v>
      </c>
      <c r="E44" s="124" t="s">
        <v>300</v>
      </c>
    </row>
    <row r="45" spans="1:5" ht="26" x14ac:dyDescent="0.15">
      <c r="A45" s="349"/>
      <c r="B45" s="113"/>
      <c r="C45" s="90"/>
      <c r="D45" s="122">
        <v>5</v>
      </c>
      <c r="E45" s="125" t="s">
        <v>301</v>
      </c>
    </row>
    <row r="46" spans="1:5" ht="39" x14ac:dyDescent="0.15">
      <c r="A46" s="349"/>
      <c r="B46" s="113"/>
      <c r="C46" s="90"/>
      <c r="D46" s="122">
        <v>6</v>
      </c>
      <c r="E46" s="126" t="s">
        <v>339</v>
      </c>
    </row>
    <row r="47" spans="1:5" ht="26" x14ac:dyDescent="0.15">
      <c r="A47" s="349"/>
      <c r="B47" s="113"/>
      <c r="C47" s="90"/>
      <c r="D47" s="122">
        <v>7</v>
      </c>
      <c r="E47" s="126" t="s">
        <v>340</v>
      </c>
    </row>
    <row r="48" spans="1:5" ht="52" x14ac:dyDescent="0.15">
      <c r="A48" s="349"/>
      <c r="B48" s="113"/>
      <c r="C48" s="90"/>
      <c r="D48" s="122">
        <v>8</v>
      </c>
      <c r="E48" s="126" t="s">
        <v>341</v>
      </c>
    </row>
    <row r="49" spans="1:5" ht="52" x14ac:dyDescent="0.15">
      <c r="A49" s="350"/>
      <c r="B49" s="113"/>
      <c r="C49" s="90"/>
      <c r="D49" s="122">
        <v>9</v>
      </c>
      <c r="E49" s="126" t="s">
        <v>342</v>
      </c>
    </row>
    <row r="50" spans="1:5" s="128" customFormat="1" ht="52" x14ac:dyDescent="0.15">
      <c r="A50" s="348" t="s">
        <v>142</v>
      </c>
      <c r="B50" s="113">
        <v>3</v>
      </c>
      <c r="C50" s="130" t="s">
        <v>288</v>
      </c>
      <c r="D50" s="122"/>
      <c r="E50" s="91"/>
    </row>
    <row r="51" spans="1:5" s="128" customFormat="1" x14ac:dyDescent="0.15">
      <c r="A51" s="349"/>
      <c r="B51" s="113"/>
      <c r="C51" s="158"/>
      <c r="D51" s="129"/>
      <c r="E51" s="127"/>
    </row>
    <row r="52" spans="1:5" s="128" customFormat="1" x14ac:dyDescent="0.15">
      <c r="A52" s="350"/>
      <c r="B52" s="113"/>
      <c r="C52" s="130"/>
      <c r="D52" s="129"/>
      <c r="E52" s="127"/>
    </row>
    <row r="53" spans="1:5" ht="40" customHeight="1" x14ac:dyDescent="0.15">
      <c r="A53" s="345" t="s">
        <v>177</v>
      </c>
      <c r="B53" s="113">
        <v>4</v>
      </c>
      <c r="C53" s="115" t="s">
        <v>335</v>
      </c>
      <c r="D53" s="129">
        <v>10</v>
      </c>
      <c r="E53" s="89" t="s">
        <v>377</v>
      </c>
    </row>
    <row r="54" spans="1:5" ht="52" x14ac:dyDescent="0.15">
      <c r="A54" s="346"/>
      <c r="B54" s="113">
        <v>5</v>
      </c>
      <c r="C54" s="132" t="s">
        <v>333</v>
      </c>
      <c r="D54" s="129">
        <v>11</v>
      </c>
      <c r="E54" s="24" t="s">
        <v>343</v>
      </c>
    </row>
    <row r="55" spans="1:5" ht="52" x14ac:dyDescent="0.15">
      <c r="A55" s="346"/>
      <c r="B55" s="113">
        <v>6</v>
      </c>
      <c r="C55" s="115" t="s">
        <v>334</v>
      </c>
      <c r="D55" s="129">
        <v>12</v>
      </c>
      <c r="E55" s="89" t="s">
        <v>344</v>
      </c>
    </row>
    <row r="56" spans="1:5" ht="52" x14ac:dyDescent="0.15">
      <c r="A56" s="346"/>
      <c r="B56" s="113">
        <v>7</v>
      </c>
      <c r="C56" s="132" t="s">
        <v>589</v>
      </c>
      <c r="D56" s="129">
        <v>13</v>
      </c>
      <c r="E56" s="89" t="s">
        <v>304</v>
      </c>
    </row>
    <row r="57" spans="1:5" ht="52" x14ac:dyDescent="0.15">
      <c r="A57" s="346"/>
      <c r="B57" s="113">
        <v>8</v>
      </c>
      <c r="C57" s="115" t="s">
        <v>379</v>
      </c>
      <c r="D57" s="129">
        <v>14</v>
      </c>
      <c r="E57" s="89" t="s">
        <v>305</v>
      </c>
    </row>
    <row r="58" spans="1:5" ht="26" x14ac:dyDescent="0.15">
      <c r="A58" s="346"/>
      <c r="B58" s="113"/>
      <c r="C58" s="115"/>
      <c r="D58" s="129">
        <v>15</v>
      </c>
      <c r="E58" s="90" t="s">
        <v>306</v>
      </c>
    </row>
    <row r="59" spans="1:5" ht="39" x14ac:dyDescent="0.15">
      <c r="A59" s="346"/>
      <c r="B59" s="113"/>
      <c r="C59" s="115"/>
      <c r="D59" s="129">
        <v>16</v>
      </c>
      <c r="E59" s="89" t="s">
        <v>345</v>
      </c>
    </row>
    <row r="60" spans="1:5" ht="26" x14ac:dyDescent="0.15">
      <c r="A60" s="347"/>
      <c r="B60" s="113"/>
      <c r="C60" s="131"/>
      <c r="D60" s="129">
        <v>17</v>
      </c>
      <c r="E60" s="89" t="s">
        <v>346</v>
      </c>
    </row>
    <row r="61" spans="1:5" ht="52" x14ac:dyDescent="0.15">
      <c r="A61" s="339" t="s">
        <v>178</v>
      </c>
      <c r="B61" s="113">
        <v>9</v>
      </c>
      <c r="C61" s="132" t="s">
        <v>307</v>
      </c>
      <c r="D61" s="129">
        <v>18</v>
      </c>
      <c r="E61" s="89" t="s">
        <v>308</v>
      </c>
    </row>
    <row r="62" spans="1:5" ht="52" x14ac:dyDescent="0.15">
      <c r="A62" s="340"/>
      <c r="B62" s="113">
        <v>10</v>
      </c>
      <c r="C62" s="132" t="s">
        <v>382</v>
      </c>
      <c r="D62" s="129">
        <v>19</v>
      </c>
      <c r="E62" s="159" t="s">
        <v>332</v>
      </c>
    </row>
    <row r="63" spans="1:5" ht="26" x14ac:dyDescent="0.15">
      <c r="A63" s="340"/>
      <c r="B63" s="113">
        <v>11</v>
      </c>
      <c r="C63" s="132" t="s">
        <v>289</v>
      </c>
      <c r="D63" s="129"/>
      <c r="E63" s="91"/>
    </row>
    <row r="64" spans="1:5" ht="91" x14ac:dyDescent="0.15">
      <c r="A64" s="340"/>
      <c r="B64" s="113">
        <v>12</v>
      </c>
      <c r="C64" s="132" t="s">
        <v>562</v>
      </c>
      <c r="D64" s="129"/>
      <c r="E64" s="157"/>
    </row>
    <row r="65" spans="1:5" ht="65" x14ac:dyDescent="0.15">
      <c r="A65" s="340"/>
      <c r="B65" s="113">
        <v>13</v>
      </c>
      <c r="C65" s="132" t="s">
        <v>503</v>
      </c>
      <c r="D65" s="129"/>
      <c r="E65" s="91"/>
    </row>
    <row r="66" spans="1:5" ht="78" x14ac:dyDescent="0.15">
      <c r="A66" s="340"/>
      <c r="B66" s="113">
        <v>14</v>
      </c>
      <c r="C66" s="132" t="s">
        <v>383</v>
      </c>
      <c r="D66" s="129"/>
      <c r="E66" s="89"/>
    </row>
    <row r="67" spans="1:5" ht="39" x14ac:dyDescent="0.15">
      <c r="A67" s="339" t="s">
        <v>30</v>
      </c>
      <c r="B67" s="113">
        <v>15</v>
      </c>
      <c r="C67" s="90" t="s">
        <v>311</v>
      </c>
      <c r="D67" s="129">
        <v>21</v>
      </c>
      <c r="E67" s="154" t="s">
        <v>309</v>
      </c>
    </row>
    <row r="68" spans="1:5" ht="39" x14ac:dyDescent="0.15">
      <c r="A68" s="340"/>
      <c r="B68" s="113">
        <v>16</v>
      </c>
      <c r="C68" s="115" t="s">
        <v>310</v>
      </c>
      <c r="D68" s="129">
        <v>22</v>
      </c>
      <c r="E68" s="89" t="s">
        <v>313</v>
      </c>
    </row>
    <row r="69" spans="1:5" ht="39" x14ac:dyDescent="0.15">
      <c r="A69" s="340"/>
      <c r="B69" s="113">
        <v>17</v>
      </c>
      <c r="C69" s="115" t="s">
        <v>563</v>
      </c>
      <c r="D69" s="129">
        <v>23</v>
      </c>
      <c r="E69" s="89" t="s">
        <v>366</v>
      </c>
    </row>
    <row r="70" spans="1:5" ht="39" x14ac:dyDescent="0.15">
      <c r="A70" s="340"/>
      <c r="B70" s="113">
        <v>18</v>
      </c>
      <c r="C70" s="115" t="s">
        <v>564</v>
      </c>
      <c r="D70" s="129">
        <v>24</v>
      </c>
      <c r="E70" s="89" t="s">
        <v>314</v>
      </c>
    </row>
    <row r="71" spans="1:5" ht="65" x14ac:dyDescent="0.15">
      <c r="A71" s="340"/>
      <c r="B71" s="113">
        <v>19</v>
      </c>
      <c r="C71" s="115" t="s">
        <v>650</v>
      </c>
      <c r="D71" s="129">
        <v>25</v>
      </c>
      <c r="E71" s="89" t="s">
        <v>599</v>
      </c>
    </row>
    <row r="72" spans="1:5" ht="39" x14ac:dyDescent="0.15">
      <c r="A72" s="340"/>
      <c r="B72" s="113">
        <v>20</v>
      </c>
      <c r="C72" s="115" t="s">
        <v>384</v>
      </c>
      <c r="D72" s="129">
        <v>26</v>
      </c>
      <c r="E72" s="89" t="s">
        <v>328</v>
      </c>
    </row>
    <row r="73" spans="1:5" ht="65" x14ac:dyDescent="0.15">
      <c r="A73" s="340"/>
      <c r="B73" s="113">
        <v>21</v>
      </c>
      <c r="C73" s="133" t="s">
        <v>290</v>
      </c>
      <c r="D73" s="129">
        <v>27</v>
      </c>
      <c r="E73" s="89" t="s">
        <v>365</v>
      </c>
    </row>
    <row r="74" spans="1:5" ht="52" x14ac:dyDescent="0.15">
      <c r="A74" s="340"/>
      <c r="B74" s="113">
        <v>22</v>
      </c>
      <c r="C74" s="134" t="s">
        <v>385</v>
      </c>
      <c r="D74" s="129">
        <v>28</v>
      </c>
      <c r="E74" s="89" t="s">
        <v>347</v>
      </c>
    </row>
    <row r="75" spans="1:5" ht="39" x14ac:dyDescent="0.15">
      <c r="A75" s="340"/>
      <c r="B75" s="113"/>
      <c r="C75" s="134"/>
      <c r="D75" s="135">
        <v>29</v>
      </c>
      <c r="E75" s="89" t="s">
        <v>378</v>
      </c>
    </row>
    <row r="76" spans="1:5" ht="26" x14ac:dyDescent="0.15">
      <c r="A76" s="339" t="s">
        <v>143</v>
      </c>
      <c r="B76" s="113">
        <v>23</v>
      </c>
      <c r="C76" s="90" t="s">
        <v>349</v>
      </c>
      <c r="D76" s="136"/>
      <c r="E76" s="89"/>
    </row>
    <row r="77" spans="1:5" ht="91" x14ac:dyDescent="0.15">
      <c r="A77" s="341"/>
      <c r="B77" s="113">
        <v>24</v>
      </c>
      <c r="C77" s="90" t="s">
        <v>566</v>
      </c>
      <c r="D77" s="135"/>
      <c r="E77" s="89"/>
    </row>
    <row r="78" spans="1:5" ht="52" x14ac:dyDescent="0.15">
      <c r="A78" s="345" t="s">
        <v>144</v>
      </c>
      <c r="B78" s="113">
        <v>25</v>
      </c>
      <c r="C78" s="115" t="s">
        <v>315</v>
      </c>
      <c r="D78" s="135">
        <v>30</v>
      </c>
      <c r="E78" s="115" t="s">
        <v>317</v>
      </c>
    </row>
    <row r="79" spans="1:5" ht="52" x14ac:dyDescent="0.15">
      <c r="A79" s="346"/>
      <c r="B79" s="113">
        <v>26</v>
      </c>
      <c r="C79" s="115" t="s">
        <v>316</v>
      </c>
      <c r="D79" s="135"/>
      <c r="E79" s="142"/>
    </row>
    <row r="80" spans="1:5" ht="60.75" customHeight="1" x14ac:dyDescent="0.15">
      <c r="A80" s="347"/>
      <c r="B80" s="113"/>
      <c r="C80" s="137"/>
      <c r="D80" s="138"/>
      <c r="E80" s="143"/>
    </row>
    <row r="81" spans="1:5" ht="60.75" customHeight="1" x14ac:dyDescent="0.15">
      <c r="A81" s="345" t="s">
        <v>145</v>
      </c>
      <c r="B81" s="113">
        <v>28</v>
      </c>
      <c r="C81" s="137" t="s">
        <v>601</v>
      </c>
      <c r="D81" s="138">
        <v>31</v>
      </c>
      <c r="E81" s="144" t="s">
        <v>318</v>
      </c>
    </row>
    <row r="82" spans="1:5" ht="51" customHeight="1" x14ac:dyDescent="0.15">
      <c r="A82" s="346"/>
      <c r="B82" s="113"/>
      <c r="C82" s="90"/>
      <c r="D82" s="135">
        <v>32</v>
      </c>
      <c r="E82" s="91" t="s">
        <v>505</v>
      </c>
    </row>
    <row r="83" spans="1:5" ht="51" customHeight="1" x14ac:dyDescent="0.15">
      <c r="A83" s="347"/>
      <c r="B83" s="113"/>
      <c r="C83" s="90"/>
      <c r="D83" s="138">
        <v>33</v>
      </c>
      <c r="E83" s="139" t="s">
        <v>319</v>
      </c>
    </row>
    <row r="84" spans="1:5" ht="38.25" customHeight="1" x14ac:dyDescent="0.15">
      <c r="A84" s="335" t="s">
        <v>146</v>
      </c>
      <c r="B84" s="113">
        <v>29</v>
      </c>
      <c r="C84" s="90" t="s">
        <v>602</v>
      </c>
      <c r="D84" s="135">
        <v>34</v>
      </c>
      <c r="E84" s="89" t="s">
        <v>337</v>
      </c>
    </row>
    <row r="85" spans="1:5" ht="47" customHeight="1" x14ac:dyDescent="0.15">
      <c r="A85" s="336"/>
      <c r="B85" s="113"/>
      <c r="C85" s="188" t="s">
        <v>702</v>
      </c>
      <c r="D85" s="138">
        <v>35</v>
      </c>
      <c r="E85" s="89" t="s">
        <v>348</v>
      </c>
    </row>
    <row r="86" spans="1:5" ht="81.75" customHeight="1" x14ac:dyDescent="0.15">
      <c r="A86" s="336"/>
      <c r="B86" s="113"/>
      <c r="C86" s="115"/>
      <c r="D86" s="135">
        <v>36</v>
      </c>
      <c r="E86" s="89" t="s">
        <v>320</v>
      </c>
    </row>
    <row r="87" spans="1:5" ht="47" customHeight="1" x14ac:dyDescent="0.15">
      <c r="A87" s="336"/>
      <c r="B87" s="113"/>
      <c r="C87" s="115"/>
      <c r="D87" s="138">
        <v>37</v>
      </c>
      <c r="E87" s="89" t="s">
        <v>338</v>
      </c>
    </row>
    <row r="88" spans="1:5" ht="87.75" customHeight="1" x14ac:dyDescent="0.15">
      <c r="A88" s="337"/>
      <c r="B88" s="113"/>
      <c r="C88" s="115"/>
      <c r="D88" s="135">
        <v>38</v>
      </c>
      <c r="E88" s="89" t="s">
        <v>291</v>
      </c>
    </row>
    <row r="89" spans="1:5" ht="39" x14ac:dyDescent="0.15">
      <c r="A89" s="115" t="s">
        <v>33</v>
      </c>
      <c r="B89" s="113">
        <v>30</v>
      </c>
      <c r="C89" s="90" t="s">
        <v>370</v>
      </c>
      <c r="D89" s="138">
        <v>39</v>
      </c>
      <c r="E89" s="137" t="s">
        <v>652</v>
      </c>
    </row>
  </sheetData>
  <mergeCells count="27">
    <mergeCell ref="A24:A29"/>
    <mergeCell ref="B1:D1"/>
    <mergeCell ref="B2:D2"/>
    <mergeCell ref="B4:C4"/>
    <mergeCell ref="B6:E6"/>
    <mergeCell ref="A10:E10"/>
    <mergeCell ref="B8:C8"/>
    <mergeCell ref="D8:E8"/>
    <mergeCell ref="B7:C7"/>
    <mergeCell ref="D7:E7"/>
    <mergeCell ref="A7:A8"/>
    <mergeCell ref="A84:A88"/>
    <mergeCell ref="A39:E39"/>
    <mergeCell ref="A12:A17"/>
    <mergeCell ref="A18:A20"/>
    <mergeCell ref="A30:A32"/>
    <mergeCell ref="A33:A34"/>
    <mergeCell ref="A67:A75"/>
    <mergeCell ref="A61:A66"/>
    <mergeCell ref="A76:A77"/>
    <mergeCell ref="A35:A38"/>
    <mergeCell ref="A81:A83"/>
    <mergeCell ref="A53:A60"/>
    <mergeCell ref="A41:A49"/>
    <mergeCell ref="A21:A23"/>
    <mergeCell ref="A50:A52"/>
    <mergeCell ref="A78:A8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topLeftCell="A16" zoomScaleNormal="100" workbookViewId="0">
      <selection activeCell="F8" sqref="F8"/>
    </sheetView>
  </sheetViews>
  <sheetFormatPr baseColWidth="10" defaultColWidth="10.6640625" defaultRowHeight="19" x14ac:dyDescent="0.25"/>
  <cols>
    <col min="1" max="1" width="52.1640625" style="17" customWidth="1"/>
    <col min="2" max="2" width="5.6640625" style="18" customWidth="1"/>
    <col min="3" max="3" width="5.6640625" style="19" customWidth="1"/>
    <col min="4" max="4" width="7.6640625" style="19" customWidth="1"/>
    <col min="5" max="5" width="5.6640625" style="19" customWidth="1"/>
    <col min="6" max="6" width="44.5" style="17" customWidth="1"/>
  </cols>
  <sheetData>
    <row r="1" spans="1:6" ht="22.5" customHeight="1" x14ac:dyDescent="0.2">
      <c r="A1" s="369" t="s">
        <v>0</v>
      </c>
      <c r="B1" s="369"/>
      <c r="C1" s="369"/>
      <c r="D1" s="369"/>
      <c r="E1" s="369"/>
      <c r="F1" s="369"/>
    </row>
    <row r="2" spans="1:6" x14ac:dyDescent="0.25">
      <c r="A2" s="362" t="s">
        <v>35</v>
      </c>
      <c r="B2" s="362"/>
      <c r="C2" s="362"/>
      <c r="D2" s="362"/>
      <c r="E2" s="362"/>
      <c r="F2" s="362"/>
    </row>
    <row r="3" spans="1:6" x14ac:dyDescent="0.25">
      <c r="A3" s="363" t="s">
        <v>36</v>
      </c>
      <c r="B3" s="364"/>
      <c r="C3" s="364"/>
      <c r="D3" s="364"/>
      <c r="E3" s="364"/>
      <c r="F3" s="365"/>
    </row>
    <row r="4" spans="1:6" ht="28.5" customHeight="1" x14ac:dyDescent="0.2">
      <c r="A4" s="13" t="s">
        <v>153</v>
      </c>
      <c r="B4" s="366" t="s">
        <v>37</v>
      </c>
      <c r="C4" s="367"/>
      <c r="D4" s="367"/>
      <c r="E4" s="368"/>
      <c r="F4" s="45" t="s">
        <v>38</v>
      </c>
    </row>
    <row r="5" spans="1:6" x14ac:dyDescent="0.25">
      <c r="A5" s="15"/>
      <c r="B5" s="16" t="s">
        <v>39</v>
      </c>
      <c r="C5" s="14" t="s">
        <v>40</v>
      </c>
      <c r="D5" s="14" t="s">
        <v>41</v>
      </c>
      <c r="E5" s="14" t="s">
        <v>42</v>
      </c>
      <c r="F5" s="15"/>
    </row>
    <row r="6" spans="1:6" ht="42" x14ac:dyDescent="0.2">
      <c r="A6" s="46" t="s">
        <v>696</v>
      </c>
      <c r="B6" s="146"/>
      <c r="C6" s="77">
        <v>7</v>
      </c>
      <c r="D6" s="148"/>
      <c r="E6" s="147"/>
      <c r="F6" s="46" t="s">
        <v>174</v>
      </c>
    </row>
    <row r="7" spans="1:6" ht="42" x14ac:dyDescent="0.2">
      <c r="A7" s="46" t="s">
        <v>701</v>
      </c>
      <c r="B7" s="146"/>
      <c r="C7" s="77"/>
      <c r="D7" s="148">
        <v>1</v>
      </c>
      <c r="E7" s="147"/>
      <c r="F7" s="46" t="s">
        <v>277</v>
      </c>
    </row>
    <row r="8" spans="1:6" x14ac:dyDescent="0.2">
      <c r="A8" s="46" t="s">
        <v>571</v>
      </c>
      <c r="B8" s="146"/>
      <c r="C8" s="147"/>
      <c r="D8" s="148">
        <v>17</v>
      </c>
      <c r="E8" s="147"/>
      <c r="F8" s="46" t="s">
        <v>174</v>
      </c>
    </row>
    <row r="9" spans="1:6" ht="28" x14ac:dyDescent="0.2">
      <c r="A9" s="46" t="s">
        <v>573</v>
      </c>
      <c r="B9" s="146"/>
      <c r="C9" s="77"/>
      <c r="D9" s="77"/>
      <c r="E9" s="77">
        <v>23</v>
      </c>
      <c r="F9" s="46" t="s">
        <v>174</v>
      </c>
    </row>
    <row r="10" spans="1:6" ht="28" x14ac:dyDescent="0.2">
      <c r="A10" s="46" t="s">
        <v>231</v>
      </c>
      <c r="B10" s="146"/>
      <c r="C10" s="77"/>
      <c r="D10" s="77">
        <v>9</v>
      </c>
      <c r="E10" s="77"/>
      <c r="F10" s="46" t="s">
        <v>232</v>
      </c>
    </row>
    <row r="11" spans="1:6" ht="28" x14ac:dyDescent="0.2">
      <c r="A11" s="46" t="s">
        <v>268</v>
      </c>
      <c r="B11" s="146"/>
      <c r="C11" s="77"/>
      <c r="D11" s="77">
        <v>3</v>
      </c>
      <c r="E11" s="77"/>
      <c r="F11" s="46" t="s">
        <v>232</v>
      </c>
    </row>
    <row r="12" spans="1:6" ht="42" x14ac:dyDescent="0.2">
      <c r="A12" s="46" t="s">
        <v>322</v>
      </c>
      <c r="B12" s="146"/>
      <c r="C12" s="77"/>
      <c r="D12" s="77">
        <v>5</v>
      </c>
      <c r="E12" s="77"/>
      <c r="F12" s="46" t="s">
        <v>232</v>
      </c>
    </row>
    <row r="13" spans="1:6" ht="42" x14ac:dyDescent="0.2">
      <c r="A13" s="46" t="s">
        <v>241</v>
      </c>
      <c r="B13" s="146"/>
      <c r="C13" s="77"/>
      <c r="D13" s="77">
        <v>6</v>
      </c>
      <c r="E13" s="77"/>
      <c r="F13" s="46" t="s">
        <v>232</v>
      </c>
    </row>
    <row r="14" spans="1:6" ht="42" x14ac:dyDescent="0.2">
      <c r="A14" s="46" t="s">
        <v>590</v>
      </c>
      <c r="B14" s="146"/>
      <c r="C14" s="77"/>
      <c r="D14" s="77">
        <v>7</v>
      </c>
      <c r="E14" s="77"/>
      <c r="F14" s="46" t="s">
        <v>232</v>
      </c>
    </row>
    <row r="15" spans="1:6" ht="28" x14ac:dyDescent="0.2">
      <c r="A15" s="46" t="s">
        <v>324</v>
      </c>
      <c r="B15" s="146"/>
      <c r="C15" s="77"/>
      <c r="D15" s="77">
        <v>10</v>
      </c>
      <c r="E15" s="77"/>
      <c r="F15" s="46" t="s">
        <v>232</v>
      </c>
    </row>
    <row r="16" spans="1:6" ht="28" x14ac:dyDescent="0.2">
      <c r="A16" s="46" t="s">
        <v>249</v>
      </c>
      <c r="B16" s="146"/>
      <c r="C16" s="77"/>
      <c r="D16" s="77">
        <v>16</v>
      </c>
      <c r="E16" s="77"/>
      <c r="F16" s="46" t="s">
        <v>277</v>
      </c>
    </row>
    <row r="17" spans="1:6" ht="28" x14ac:dyDescent="0.2">
      <c r="A17" s="46" t="s">
        <v>576</v>
      </c>
      <c r="B17" s="146"/>
      <c r="C17" s="77"/>
      <c r="D17" s="77">
        <v>18</v>
      </c>
      <c r="E17" s="77"/>
      <c r="F17" s="46" t="s">
        <v>277</v>
      </c>
    </row>
    <row r="18" spans="1:6" ht="42" x14ac:dyDescent="0.2">
      <c r="A18" s="46" t="s">
        <v>649</v>
      </c>
      <c r="B18" s="146"/>
      <c r="C18" s="77"/>
      <c r="D18" s="77">
        <v>19</v>
      </c>
      <c r="E18" s="77"/>
      <c r="F18" s="46" t="s">
        <v>232</v>
      </c>
    </row>
    <row r="19" spans="1:6" x14ac:dyDescent="0.2">
      <c r="A19" s="46" t="s">
        <v>285</v>
      </c>
      <c r="B19" s="146"/>
      <c r="C19" s="77"/>
      <c r="D19" s="77">
        <v>23</v>
      </c>
      <c r="E19" s="77"/>
      <c r="F19" s="46" t="s">
        <v>277</v>
      </c>
    </row>
    <row r="20" spans="1:6" ht="39" customHeight="1" x14ac:dyDescent="0.2">
      <c r="A20" s="46" t="s">
        <v>506</v>
      </c>
      <c r="B20" s="77">
        <v>9</v>
      </c>
      <c r="C20" s="77">
        <v>4</v>
      </c>
      <c r="D20" s="77"/>
      <c r="E20" s="77"/>
      <c r="F20" s="46" t="s">
        <v>232</v>
      </c>
    </row>
    <row r="21" spans="1:6" ht="28" x14ac:dyDescent="0.2">
      <c r="A21" s="46" t="s">
        <v>276</v>
      </c>
      <c r="B21" s="146"/>
      <c r="C21" s="77"/>
      <c r="D21" s="77">
        <v>2</v>
      </c>
      <c r="E21" s="77"/>
      <c r="F21" s="46" t="s">
        <v>277</v>
      </c>
    </row>
    <row r="22" spans="1:6" ht="42" x14ac:dyDescent="0.2">
      <c r="A22" s="46" t="s">
        <v>279</v>
      </c>
      <c r="B22" s="146"/>
      <c r="C22" s="77"/>
      <c r="D22" s="77">
        <v>3</v>
      </c>
      <c r="E22" s="77"/>
      <c r="F22" s="46" t="s">
        <v>277</v>
      </c>
    </row>
    <row r="23" spans="1:6" ht="28" x14ac:dyDescent="0.2">
      <c r="A23" s="46" t="s">
        <v>281</v>
      </c>
      <c r="B23" s="146"/>
      <c r="C23" s="77"/>
      <c r="D23" s="77">
        <v>11</v>
      </c>
      <c r="E23" s="77"/>
      <c r="F23" s="46" t="s">
        <v>277</v>
      </c>
    </row>
    <row r="24" spans="1:6" ht="28" x14ac:dyDescent="0.2">
      <c r="A24" s="46" t="s">
        <v>648</v>
      </c>
      <c r="B24" s="146"/>
      <c r="C24" s="77"/>
      <c r="D24" s="77">
        <v>12</v>
      </c>
      <c r="E24" s="77"/>
      <c r="F24" s="46" t="s">
        <v>277</v>
      </c>
    </row>
    <row r="25" spans="1:6" ht="28" x14ac:dyDescent="0.2">
      <c r="A25" s="46" t="s">
        <v>312</v>
      </c>
      <c r="B25" s="146"/>
      <c r="C25" s="77"/>
      <c r="D25" s="77">
        <v>15</v>
      </c>
      <c r="E25" s="77"/>
      <c r="F25" s="46" t="s">
        <v>277</v>
      </c>
    </row>
    <row r="26" spans="1:6" ht="42" x14ac:dyDescent="0.2">
      <c r="A26" s="46" t="s">
        <v>388</v>
      </c>
      <c r="B26" s="146"/>
      <c r="C26" s="77"/>
      <c r="D26" s="77">
        <v>20</v>
      </c>
      <c r="E26" s="77"/>
      <c r="F26" s="46" t="s">
        <v>277</v>
      </c>
    </row>
    <row r="27" spans="1:6" ht="28" x14ac:dyDescent="0.2">
      <c r="A27" s="46" t="s">
        <v>283</v>
      </c>
      <c r="B27" s="146"/>
      <c r="C27" s="77"/>
      <c r="D27" s="77">
        <v>21</v>
      </c>
      <c r="E27" s="77"/>
      <c r="F27" s="46" t="s">
        <v>277</v>
      </c>
    </row>
    <row r="28" spans="1:6" ht="42" x14ac:dyDescent="0.2">
      <c r="A28" s="46" t="s">
        <v>284</v>
      </c>
      <c r="B28" s="146"/>
      <c r="C28" s="77"/>
      <c r="D28" s="77">
        <v>22</v>
      </c>
      <c r="E28" s="77"/>
      <c r="F28" s="46" t="s">
        <v>277</v>
      </c>
    </row>
    <row r="29" spans="1:6" x14ac:dyDescent="0.2">
      <c r="A29" s="67" t="s">
        <v>406</v>
      </c>
      <c r="B29" s="146"/>
      <c r="C29" s="77"/>
      <c r="D29" s="77">
        <v>24</v>
      </c>
      <c r="E29" s="77"/>
      <c r="F29" s="67" t="s">
        <v>336</v>
      </c>
    </row>
    <row r="30" spans="1:6" ht="28" x14ac:dyDescent="0.25">
      <c r="A30" s="67" t="s">
        <v>389</v>
      </c>
      <c r="B30" s="149"/>
      <c r="C30" s="150"/>
      <c r="D30" s="77">
        <v>25</v>
      </c>
      <c r="E30" s="150"/>
      <c r="F30" s="46" t="s">
        <v>232</v>
      </c>
    </row>
    <row r="31" spans="1:6" ht="28" x14ac:dyDescent="0.25">
      <c r="A31" s="67" t="s">
        <v>391</v>
      </c>
      <c r="B31" s="149"/>
      <c r="C31" s="150"/>
      <c r="D31" s="77">
        <v>26</v>
      </c>
      <c r="E31" s="150"/>
      <c r="F31" s="46" t="s">
        <v>336</v>
      </c>
    </row>
    <row r="32" spans="1:6" ht="28" x14ac:dyDescent="0.25">
      <c r="A32" s="67" t="s">
        <v>651</v>
      </c>
      <c r="B32" s="149"/>
      <c r="C32" s="150"/>
      <c r="D32" s="77">
        <v>28</v>
      </c>
      <c r="E32" s="150"/>
      <c r="F32" s="46" t="s">
        <v>336</v>
      </c>
    </row>
    <row r="33" spans="1:6" ht="28" x14ac:dyDescent="0.25">
      <c r="A33" s="67" t="s">
        <v>392</v>
      </c>
      <c r="B33" s="149"/>
      <c r="C33" s="150"/>
      <c r="D33" s="77">
        <v>30</v>
      </c>
      <c r="E33" s="150"/>
      <c r="F33" s="67" t="s">
        <v>232</v>
      </c>
    </row>
    <row r="34" spans="1:6" x14ac:dyDescent="0.2">
      <c r="A34" s="67" t="s">
        <v>398</v>
      </c>
      <c r="B34" s="77">
        <v>3</v>
      </c>
      <c r="C34" s="77"/>
      <c r="D34" s="77"/>
      <c r="E34" s="77"/>
      <c r="F34" s="67" t="s">
        <v>336</v>
      </c>
    </row>
    <row r="35" spans="1:6" ht="28" x14ac:dyDescent="0.2">
      <c r="A35" s="67" t="s">
        <v>399</v>
      </c>
      <c r="B35" s="77">
        <v>5</v>
      </c>
      <c r="C35" s="77"/>
      <c r="D35" s="77"/>
      <c r="E35" s="77"/>
      <c r="F35" s="67" t="s">
        <v>336</v>
      </c>
    </row>
    <row r="36" spans="1:6" ht="28" x14ac:dyDescent="0.2">
      <c r="A36" s="67" t="s">
        <v>642</v>
      </c>
      <c r="B36" s="77" t="s">
        <v>643</v>
      </c>
      <c r="C36" s="77"/>
      <c r="D36" s="77"/>
      <c r="E36" s="77"/>
      <c r="F36" s="67" t="s">
        <v>336</v>
      </c>
    </row>
    <row r="37" spans="1:6" ht="28" x14ac:dyDescent="0.2">
      <c r="A37" s="67" t="s">
        <v>397</v>
      </c>
      <c r="B37" s="77">
        <v>8</v>
      </c>
      <c r="C37" s="77"/>
      <c r="D37" s="77"/>
      <c r="E37" s="77"/>
      <c r="F37" s="67" t="s">
        <v>336</v>
      </c>
    </row>
    <row r="38" spans="1:6" x14ac:dyDescent="0.2">
      <c r="A38" s="67" t="s">
        <v>400</v>
      </c>
      <c r="B38" s="77">
        <v>10</v>
      </c>
      <c r="C38" s="77"/>
      <c r="D38" s="77"/>
      <c r="E38" s="77"/>
      <c r="F38" s="67" t="s">
        <v>336</v>
      </c>
    </row>
    <row r="39" spans="1:6" ht="26" x14ac:dyDescent="0.2">
      <c r="A39" s="90" t="s">
        <v>567</v>
      </c>
      <c r="B39" s="77">
        <v>11</v>
      </c>
      <c r="C39" s="77"/>
      <c r="D39" s="77"/>
      <c r="E39" s="77"/>
      <c r="F39" s="67" t="s">
        <v>336</v>
      </c>
    </row>
    <row r="40" spans="1:6" x14ac:dyDescent="0.2">
      <c r="A40" s="90" t="s">
        <v>568</v>
      </c>
      <c r="B40" s="77">
        <v>12</v>
      </c>
      <c r="C40" s="77"/>
      <c r="D40" s="77"/>
      <c r="E40" s="77"/>
      <c r="F40" s="67" t="s">
        <v>336</v>
      </c>
    </row>
    <row r="41" spans="1:6" x14ac:dyDescent="0.2">
      <c r="A41" s="90" t="s">
        <v>569</v>
      </c>
      <c r="B41" s="77">
        <v>13</v>
      </c>
      <c r="C41" s="77"/>
      <c r="D41" s="77"/>
      <c r="E41" s="77"/>
      <c r="F41" s="67" t="s">
        <v>336</v>
      </c>
    </row>
    <row r="42" spans="1:6" ht="39" x14ac:dyDescent="0.2">
      <c r="A42" s="90" t="s">
        <v>645</v>
      </c>
      <c r="B42" s="77">
        <v>14</v>
      </c>
      <c r="C42" s="77"/>
      <c r="D42" s="77"/>
      <c r="E42" s="77"/>
      <c r="F42" s="67" t="s">
        <v>336</v>
      </c>
    </row>
    <row r="43" spans="1:6" ht="26" x14ac:dyDescent="0.2">
      <c r="A43" s="90" t="s">
        <v>570</v>
      </c>
      <c r="B43" s="77">
        <v>15</v>
      </c>
      <c r="C43" s="77"/>
      <c r="D43" s="77"/>
      <c r="E43" s="77"/>
      <c r="F43" s="67" t="s">
        <v>336</v>
      </c>
    </row>
    <row r="44" spans="1:6" x14ac:dyDescent="0.2">
      <c r="A44" s="67" t="s">
        <v>401</v>
      </c>
      <c r="B44" s="77">
        <v>16</v>
      </c>
      <c r="C44" s="77"/>
      <c r="D44" s="77"/>
      <c r="E44" s="77"/>
      <c r="F44" s="67" t="s">
        <v>336</v>
      </c>
    </row>
    <row r="45" spans="1:6" ht="28" x14ac:dyDescent="0.2">
      <c r="A45" s="67" t="s">
        <v>646</v>
      </c>
      <c r="B45" s="77">
        <v>17</v>
      </c>
      <c r="C45" s="77"/>
      <c r="D45" s="77"/>
      <c r="E45" s="77"/>
      <c r="F45" s="67" t="s">
        <v>336</v>
      </c>
    </row>
    <row r="46" spans="1:6" ht="28" x14ac:dyDescent="0.2">
      <c r="A46" s="67" t="s">
        <v>402</v>
      </c>
      <c r="B46" s="77">
        <v>18</v>
      </c>
      <c r="C46" s="77"/>
      <c r="D46" s="77"/>
      <c r="E46" s="77"/>
      <c r="F46" s="67" t="s">
        <v>336</v>
      </c>
    </row>
    <row r="47" spans="1:6" x14ac:dyDescent="0.2">
      <c r="A47" s="67" t="s">
        <v>403</v>
      </c>
      <c r="B47" s="77">
        <v>19</v>
      </c>
      <c r="C47" s="77"/>
      <c r="D47" s="77"/>
      <c r="E47" s="77"/>
      <c r="F47" s="67" t="s">
        <v>336</v>
      </c>
    </row>
    <row r="48" spans="1:6" x14ac:dyDescent="0.2">
      <c r="A48" s="67" t="s">
        <v>404</v>
      </c>
      <c r="B48" s="77">
        <v>21</v>
      </c>
      <c r="C48" s="77"/>
      <c r="D48" s="77"/>
      <c r="E48" s="77"/>
      <c r="F48" s="67" t="s">
        <v>336</v>
      </c>
    </row>
    <row r="49" spans="1:6" x14ac:dyDescent="0.2">
      <c r="A49" s="67" t="s">
        <v>303</v>
      </c>
      <c r="B49" s="77">
        <v>22</v>
      </c>
      <c r="C49" s="77"/>
      <c r="D49" s="77"/>
      <c r="E49" s="77"/>
      <c r="F49" s="67" t="s">
        <v>336</v>
      </c>
    </row>
    <row r="50" spans="1:6" ht="28" x14ac:dyDescent="0.2">
      <c r="A50" s="67" t="s">
        <v>647</v>
      </c>
      <c r="B50" s="77">
        <v>23</v>
      </c>
      <c r="C50" s="77"/>
      <c r="D50" s="77"/>
      <c r="E50" s="77"/>
      <c r="F50" s="67" t="s">
        <v>336</v>
      </c>
    </row>
    <row r="51" spans="1:6" ht="28" x14ac:dyDescent="0.2">
      <c r="A51" s="67" t="s">
        <v>405</v>
      </c>
      <c r="B51" s="77">
        <v>24</v>
      </c>
      <c r="C51" s="77"/>
      <c r="D51" s="77"/>
      <c r="E51" s="77"/>
      <c r="F51" s="67" t="s">
        <v>336</v>
      </c>
    </row>
    <row r="52" spans="1:6" ht="42" x14ac:dyDescent="0.2">
      <c r="A52" s="67" t="s">
        <v>462</v>
      </c>
      <c r="B52" s="77"/>
      <c r="C52" s="77"/>
      <c r="D52" s="77"/>
      <c r="E52" s="77">
        <v>8</v>
      </c>
      <c r="F52" s="67" t="s">
        <v>232</v>
      </c>
    </row>
  </sheetData>
  <mergeCells count="4">
    <mergeCell ref="A2:F2"/>
    <mergeCell ref="A3:F3"/>
    <mergeCell ref="B4:E4"/>
    <mergeCell ref="A1:F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0"/>
  <sheetViews>
    <sheetView tabSelected="1" topLeftCell="G1" zoomScaleNormal="100" workbookViewId="0">
      <selection activeCell="H6" sqref="H6:H7"/>
    </sheetView>
  </sheetViews>
  <sheetFormatPr baseColWidth="10" defaultColWidth="11.5" defaultRowHeight="24" customHeight="1" x14ac:dyDescent="0.15"/>
  <cols>
    <col min="1" max="1" width="20" style="2" customWidth="1"/>
    <col min="2" max="2" width="25.1640625" style="2" customWidth="1"/>
    <col min="3" max="3" width="57.5" style="2" customWidth="1"/>
    <col min="4" max="4" width="63.5" style="30" customWidth="1"/>
    <col min="5" max="5" width="34.83203125" style="30" customWidth="1"/>
    <col min="6" max="6" width="52.1640625" style="29" customWidth="1"/>
    <col min="7" max="7" width="46.1640625" style="2" customWidth="1"/>
    <col min="8" max="8" width="25.5" style="2" customWidth="1"/>
    <col min="9" max="9" width="21" style="2" customWidth="1"/>
    <col min="10" max="10" width="26" style="2" customWidth="1"/>
    <col min="11" max="11" width="50.83203125" style="2" customWidth="1"/>
    <col min="12" max="12" width="18.1640625" style="2" customWidth="1"/>
    <col min="13" max="13" width="26.1640625" style="2" customWidth="1"/>
    <col min="14" max="14" width="25" style="2" customWidth="1"/>
    <col min="15" max="15" width="20.5" style="2" customWidth="1"/>
    <col min="16" max="16" width="26" style="2" customWidth="1"/>
    <col min="17" max="17" width="18.6640625" style="189" customWidth="1"/>
    <col min="18" max="18" width="13.83203125" style="2" customWidth="1"/>
    <col min="19" max="19" width="11.5" style="2" customWidth="1"/>
    <col min="20" max="20" width="11.6640625" style="2" customWidth="1"/>
    <col min="21" max="21" width="17.5" style="2" customWidth="1"/>
    <col min="22" max="23" width="17.33203125" style="2" customWidth="1"/>
    <col min="24" max="16384" width="11.5" style="2"/>
  </cols>
  <sheetData>
    <row r="1" spans="1:23" ht="24" customHeight="1" x14ac:dyDescent="0.15">
      <c r="B1" s="369" t="s">
        <v>0</v>
      </c>
      <c r="C1" s="369"/>
      <c r="D1" s="369"/>
      <c r="E1" s="369"/>
      <c r="F1" s="369"/>
      <c r="G1" s="369"/>
      <c r="H1" s="369"/>
      <c r="I1" s="369"/>
      <c r="J1" s="369"/>
      <c r="K1" s="369"/>
      <c r="L1" s="369"/>
      <c r="M1" s="369"/>
      <c r="N1" s="369"/>
      <c r="O1" s="369"/>
      <c r="P1" s="369"/>
      <c r="Q1" s="369"/>
      <c r="R1" s="369"/>
      <c r="S1" s="369"/>
      <c r="T1" s="369"/>
      <c r="U1" s="369"/>
      <c r="V1" s="369"/>
      <c r="W1" s="52"/>
    </row>
    <row r="2" spans="1:23" ht="24" customHeight="1" x14ac:dyDescent="0.15">
      <c r="B2" s="369" t="s">
        <v>627</v>
      </c>
      <c r="C2" s="369"/>
      <c r="D2" s="369"/>
      <c r="E2" s="369"/>
      <c r="F2" s="369"/>
      <c r="G2" s="369"/>
      <c r="H2" s="369"/>
      <c r="I2" s="369"/>
      <c r="J2" s="369"/>
      <c r="K2" s="369"/>
      <c r="L2" s="369"/>
      <c r="M2" s="369"/>
      <c r="N2" s="369"/>
      <c r="O2" s="369"/>
      <c r="P2" s="369"/>
      <c r="Q2" s="369"/>
      <c r="R2" s="369"/>
      <c r="S2" s="369"/>
      <c r="T2" s="369"/>
      <c r="U2" s="369"/>
      <c r="V2" s="369"/>
      <c r="W2" s="52"/>
    </row>
    <row r="3" spans="1:23" ht="24" customHeight="1" x14ac:dyDescent="0.15">
      <c r="B3" s="391" t="s">
        <v>45</v>
      </c>
      <c r="C3" s="391"/>
      <c r="D3" s="391"/>
      <c r="E3" s="391"/>
      <c r="F3" s="391"/>
      <c r="G3" s="391"/>
      <c r="H3" s="391"/>
      <c r="I3" s="391"/>
      <c r="J3" s="391"/>
      <c r="K3" s="391"/>
      <c r="L3" s="391"/>
      <c r="M3" s="391"/>
      <c r="N3" s="391"/>
      <c r="O3" s="391"/>
      <c r="P3" s="391"/>
      <c r="Q3" s="391"/>
      <c r="R3" s="391"/>
      <c r="S3" s="391"/>
      <c r="T3" s="391"/>
      <c r="U3" s="391"/>
      <c r="V3" s="391"/>
      <c r="W3" s="53"/>
    </row>
    <row r="4" spans="1:23" ht="44" customHeight="1" x14ac:dyDescent="0.15">
      <c r="A4" s="20" t="s">
        <v>43</v>
      </c>
      <c r="B4" s="374" t="s">
        <v>691</v>
      </c>
      <c r="C4" s="375"/>
      <c r="D4" s="31" t="s">
        <v>44</v>
      </c>
      <c r="E4" s="174" t="s">
        <v>692</v>
      </c>
      <c r="F4" s="33"/>
      <c r="G4" s="7"/>
      <c r="H4" s="12"/>
      <c r="I4" s="7"/>
      <c r="J4" s="12"/>
      <c r="K4" s="7"/>
      <c r="L4" s="7"/>
      <c r="M4" s="12"/>
      <c r="N4" s="7"/>
      <c r="O4" s="7"/>
      <c r="P4" s="12"/>
      <c r="Q4" s="190"/>
      <c r="R4" s="7"/>
      <c r="S4" s="7"/>
      <c r="T4" s="7"/>
      <c r="U4" s="7"/>
      <c r="V4" s="12"/>
      <c r="W4" s="12"/>
    </row>
    <row r="5" spans="1:23" ht="24" customHeight="1" x14ac:dyDescent="0.15">
      <c r="A5" s="21" t="s">
        <v>20</v>
      </c>
      <c r="B5" s="376" t="s">
        <v>21</v>
      </c>
      <c r="C5" s="377"/>
      <c r="D5" s="377"/>
      <c r="E5" s="377"/>
      <c r="F5" s="377"/>
      <c r="G5" s="378"/>
      <c r="H5" s="35"/>
      <c r="I5" s="22" t="s">
        <v>22</v>
      </c>
      <c r="J5" s="370" t="s">
        <v>23</v>
      </c>
      <c r="K5" s="371"/>
      <c r="L5" s="371"/>
      <c r="M5" s="371"/>
      <c r="N5" s="371"/>
      <c r="O5" s="371"/>
      <c r="P5" s="371"/>
      <c r="Q5" s="371"/>
      <c r="R5" s="371"/>
      <c r="S5" s="371"/>
      <c r="T5" s="371"/>
      <c r="U5" s="372"/>
      <c r="V5" s="76"/>
      <c r="W5" s="28"/>
    </row>
    <row r="6" spans="1:23" s="26" customFormat="1" ht="24" customHeight="1" x14ac:dyDescent="0.2">
      <c r="A6" s="382" t="s">
        <v>27</v>
      </c>
      <c r="B6" s="379" t="s">
        <v>7</v>
      </c>
      <c r="C6" s="379" t="s">
        <v>148</v>
      </c>
      <c r="D6" s="379" t="s">
        <v>149</v>
      </c>
      <c r="E6" s="379" t="s">
        <v>150</v>
      </c>
      <c r="F6" s="379" t="s">
        <v>10</v>
      </c>
      <c r="G6" s="379" t="s">
        <v>16</v>
      </c>
      <c r="H6" s="373" t="s">
        <v>163</v>
      </c>
      <c r="I6" s="373" t="s">
        <v>162</v>
      </c>
      <c r="J6" s="373" t="s">
        <v>164</v>
      </c>
      <c r="K6" s="373" t="s">
        <v>1</v>
      </c>
      <c r="L6" s="373" t="s">
        <v>165</v>
      </c>
      <c r="M6" s="373"/>
      <c r="N6" s="373" t="s">
        <v>168</v>
      </c>
      <c r="O6" s="373" t="s">
        <v>169</v>
      </c>
      <c r="P6" s="373" t="s">
        <v>156</v>
      </c>
      <c r="Q6" s="373" t="s">
        <v>2</v>
      </c>
      <c r="R6" s="373" t="s">
        <v>152</v>
      </c>
      <c r="S6" s="373"/>
      <c r="T6" s="373" t="s">
        <v>3</v>
      </c>
      <c r="U6" s="373" t="s">
        <v>155</v>
      </c>
      <c r="V6" s="373" t="s">
        <v>4</v>
      </c>
    </row>
    <row r="7" spans="1:23" s="8" customFormat="1" ht="42.75" customHeight="1" x14ac:dyDescent="0.2">
      <c r="A7" s="383"/>
      <c r="B7" s="379"/>
      <c r="C7" s="379"/>
      <c r="D7" s="379"/>
      <c r="E7" s="379"/>
      <c r="F7" s="379"/>
      <c r="G7" s="379"/>
      <c r="H7" s="373"/>
      <c r="I7" s="373"/>
      <c r="J7" s="373"/>
      <c r="K7" s="373"/>
      <c r="L7" s="164" t="s">
        <v>166</v>
      </c>
      <c r="M7" s="164" t="s">
        <v>167</v>
      </c>
      <c r="N7" s="373"/>
      <c r="O7" s="373"/>
      <c r="P7" s="373"/>
      <c r="Q7" s="373"/>
      <c r="R7" s="164" t="s">
        <v>5</v>
      </c>
      <c r="S7" s="164" t="s">
        <v>6</v>
      </c>
      <c r="T7" s="373"/>
      <c r="U7" s="373"/>
      <c r="V7" s="373"/>
    </row>
    <row r="8" spans="1:23" s="8" customFormat="1" ht="125" customHeight="1" x14ac:dyDescent="0.2">
      <c r="A8" s="384">
        <v>1</v>
      </c>
      <c r="B8" s="384" t="s">
        <v>8</v>
      </c>
      <c r="C8" s="380" t="s">
        <v>136</v>
      </c>
      <c r="D8" s="166" t="s">
        <v>157</v>
      </c>
      <c r="E8" s="380" t="s">
        <v>9</v>
      </c>
      <c r="F8" s="9" t="s">
        <v>11</v>
      </c>
      <c r="G8" s="380" t="s">
        <v>47</v>
      </c>
      <c r="H8" s="10" t="s">
        <v>571</v>
      </c>
      <c r="I8" s="10"/>
      <c r="J8" s="165" t="s">
        <v>173</v>
      </c>
      <c r="K8" s="9" t="s">
        <v>572</v>
      </c>
      <c r="L8" s="10" t="s">
        <v>234</v>
      </c>
      <c r="M8" s="10" t="s">
        <v>175</v>
      </c>
      <c r="N8" s="10" t="s">
        <v>239</v>
      </c>
      <c r="O8" s="153" t="s">
        <v>604</v>
      </c>
      <c r="P8" s="178" t="s">
        <v>694</v>
      </c>
      <c r="Q8" s="170" t="s">
        <v>321</v>
      </c>
      <c r="R8" s="75">
        <v>44197</v>
      </c>
      <c r="S8" s="75">
        <v>44561</v>
      </c>
      <c r="T8" s="10"/>
      <c r="U8" s="10"/>
      <c r="V8" s="10"/>
    </row>
    <row r="9" spans="1:23" s="8" customFormat="1" ht="125" customHeight="1" x14ac:dyDescent="0.2">
      <c r="A9" s="384"/>
      <c r="B9" s="384"/>
      <c r="C9" s="380"/>
      <c r="D9" s="166" t="s">
        <v>17</v>
      </c>
      <c r="E9" s="380"/>
      <c r="F9" s="159" t="s">
        <v>12</v>
      </c>
      <c r="G9" s="380"/>
      <c r="H9" s="10" t="s">
        <v>606</v>
      </c>
      <c r="I9" s="10"/>
      <c r="J9" s="165" t="s">
        <v>173</v>
      </c>
      <c r="K9" s="9" t="s">
        <v>605</v>
      </c>
      <c r="L9" s="10" t="s">
        <v>234</v>
      </c>
      <c r="M9" s="10" t="s">
        <v>574</v>
      </c>
      <c r="N9" s="10" t="s">
        <v>239</v>
      </c>
      <c r="O9" s="153" t="s">
        <v>575</v>
      </c>
      <c r="P9" s="178" t="s">
        <v>607</v>
      </c>
      <c r="Q9" s="170" t="s">
        <v>176</v>
      </c>
      <c r="R9" s="168">
        <v>43831</v>
      </c>
      <c r="S9" s="75">
        <v>44438</v>
      </c>
      <c r="T9" s="10"/>
      <c r="U9" s="10"/>
      <c r="V9" s="10" t="s">
        <v>726</v>
      </c>
    </row>
    <row r="10" spans="1:23" s="8" customFormat="1" ht="78" x14ac:dyDescent="0.2">
      <c r="A10" s="384"/>
      <c r="B10" s="384"/>
      <c r="C10" s="380"/>
      <c r="D10" s="166" t="s">
        <v>18</v>
      </c>
      <c r="E10" s="380"/>
      <c r="F10" s="159" t="s">
        <v>13</v>
      </c>
      <c r="G10" s="380"/>
      <c r="H10" s="10" t="s">
        <v>415</v>
      </c>
      <c r="I10" s="165" t="s">
        <v>173</v>
      </c>
      <c r="J10" s="165"/>
      <c r="K10" s="11" t="s">
        <v>577</v>
      </c>
      <c r="L10" s="165" t="s">
        <v>234</v>
      </c>
      <c r="M10" s="165" t="s">
        <v>234</v>
      </c>
      <c r="N10" s="165" t="s">
        <v>239</v>
      </c>
      <c r="O10" s="165" t="s">
        <v>578</v>
      </c>
      <c r="P10" s="165" t="s">
        <v>579</v>
      </c>
      <c r="Q10" s="170" t="s">
        <v>176</v>
      </c>
      <c r="R10" s="75">
        <v>44197</v>
      </c>
      <c r="S10" s="75">
        <v>44561</v>
      </c>
      <c r="T10" s="10"/>
      <c r="U10" s="10"/>
      <c r="V10" s="10"/>
    </row>
    <row r="11" spans="1:23" s="8" customFormat="1" ht="39" x14ac:dyDescent="0.2">
      <c r="A11" s="384"/>
      <c r="B11" s="384"/>
      <c r="C11" s="380"/>
      <c r="D11" s="166" t="s">
        <v>135</v>
      </c>
      <c r="E11" s="380"/>
      <c r="F11" s="159" t="s">
        <v>14</v>
      </c>
      <c r="G11" s="380"/>
      <c r="H11" s="10" t="s">
        <v>452</v>
      </c>
      <c r="I11" s="165" t="s">
        <v>173</v>
      </c>
      <c r="J11" s="165"/>
      <c r="K11" s="11" t="s">
        <v>453</v>
      </c>
      <c r="L11" s="165" t="s">
        <v>234</v>
      </c>
      <c r="M11" s="165" t="s">
        <v>234</v>
      </c>
      <c r="N11" s="165" t="s">
        <v>239</v>
      </c>
      <c r="O11" s="165" t="s">
        <v>728</v>
      </c>
      <c r="P11" s="178" t="s">
        <v>694</v>
      </c>
      <c r="Q11" s="170" t="s">
        <v>321</v>
      </c>
      <c r="R11" s="75">
        <v>44197</v>
      </c>
      <c r="S11" s="75">
        <v>44561</v>
      </c>
      <c r="T11" s="10"/>
      <c r="U11" s="10"/>
      <c r="V11" s="10"/>
    </row>
    <row r="12" spans="1:23" s="8" customFormat="1" ht="39" x14ac:dyDescent="0.2">
      <c r="A12" s="384"/>
      <c r="B12" s="384"/>
      <c r="C12" s="380"/>
      <c r="D12" s="166" t="s">
        <v>19</v>
      </c>
      <c r="E12" s="380"/>
      <c r="F12" s="159" t="s">
        <v>15</v>
      </c>
      <c r="G12" s="380"/>
      <c r="H12" s="10" t="s">
        <v>492</v>
      </c>
      <c r="I12" s="10"/>
      <c r="J12" s="165" t="s">
        <v>173</v>
      </c>
      <c r="K12" s="11" t="s">
        <v>493</v>
      </c>
      <c r="L12" s="165" t="s">
        <v>234</v>
      </c>
      <c r="M12" s="165" t="s">
        <v>234</v>
      </c>
      <c r="N12" s="165" t="s">
        <v>239</v>
      </c>
      <c r="O12" s="165" t="s">
        <v>494</v>
      </c>
      <c r="P12" s="165" t="s">
        <v>495</v>
      </c>
      <c r="Q12" s="170" t="s">
        <v>176</v>
      </c>
      <c r="R12" s="75">
        <v>44197</v>
      </c>
      <c r="S12" s="75">
        <v>44561</v>
      </c>
      <c r="T12" s="10"/>
      <c r="U12" s="10"/>
      <c r="V12" s="10"/>
    </row>
    <row r="13" spans="1:23" s="8" customFormat="1" ht="78" x14ac:dyDescent="0.2">
      <c r="A13" s="384"/>
      <c r="B13" s="384"/>
      <c r="C13" s="380"/>
      <c r="D13" s="166"/>
      <c r="E13" s="380"/>
      <c r="F13" s="159"/>
      <c r="G13" s="380"/>
      <c r="H13" s="10" t="s">
        <v>419</v>
      </c>
      <c r="I13" s="165" t="s">
        <v>173</v>
      </c>
      <c r="J13" s="165"/>
      <c r="K13" s="11" t="s">
        <v>653</v>
      </c>
      <c r="L13" s="10" t="s">
        <v>501</v>
      </c>
      <c r="M13" s="10" t="s">
        <v>501</v>
      </c>
      <c r="N13" s="10" t="s">
        <v>416</v>
      </c>
      <c r="O13" s="165" t="s">
        <v>654</v>
      </c>
      <c r="P13" s="165" t="s">
        <v>417</v>
      </c>
      <c r="Q13" s="170" t="s">
        <v>176</v>
      </c>
      <c r="R13" s="75">
        <v>44197</v>
      </c>
      <c r="S13" s="75">
        <v>44561</v>
      </c>
      <c r="T13" s="10"/>
      <c r="U13" s="10"/>
      <c r="V13" s="10"/>
    </row>
    <row r="14" spans="1:23" s="8" customFormat="1" ht="91" x14ac:dyDescent="0.2">
      <c r="A14" s="384"/>
      <c r="B14" s="384"/>
      <c r="C14" s="380"/>
      <c r="D14" s="166"/>
      <c r="E14" s="380"/>
      <c r="F14" s="159"/>
      <c r="G14" s="380"/>
      <c r="H14" s="10" t="s">
        <v>418</v>
      </c>
      <c r="I14" s="165" t="s">
        <v>173</v>
      </c>
      <c r="J14" s="165"/>
      <c r="K14" s="11" t="s">
        <v>655</v>
      </c>
      <c r="L14" s="10" t="s">
        <v>501</v>
      </c>
      <c r="M14" s="10" t="s">
        <v>501</v>
      </c>
      <c r="N14" s="10" t="s">
        <v>416</v>
      </c>
      <c r="O14" s="165" t="s">
        <v>862</v>
      </c>
      <c r="P14" s="165" t="s">
        <v>656</v>
      </c>
      <c r="Q14" s="170" t="s">
        <v>176</v>
      </c>
      <c r="R14" s="75">
        <v>44197</v>
      </c>
      <c r="S14" s="75">
        <v>44561</v>
      </c>
      <c r="T14" s="10"/>
      <c r="U14" s="10"/>
      <c r="V14" s="10"/>
    </row>
    <row r="15" spans="1:23" s="27" customFormat="1" ht="52" x14ac:dyDescent="0.15">
      <c r="A15" s="384"/>
      <c r="B15" s="384"/>
      <c r="C15" s="380"/>
      <c r="D15" s="166"/>
      <c r="E15" s="380"/>
      <c r="F15" s="159"/>
      <c r="G15" s="380"/>
      <c r="H15" s="10" t="s">
        <v>849</v>
      </c>
      <c r="I15" s="165" t="s">
        <v>173</v>
      </c>
      <c r="J15" s="165"/>
      <c r="K15" s="11" t="s">
        <v>850</v>
      </c>
      <c r="L15" s="10" t="s">
        <v>501</v>
      </c>
      <c r="M15" s="10" t="s">
        <v>501</v>
      </c>
      <c r="N15" s="10" t="s">
        <v>416</v>
      </c>
      <c r="O15" s="165" t="s">
        <v>657</v>
      </c>
      <c r="P15" s="165" t="s">
        <v>658</v>
      </c>
      <c r="Q15" s="170" t="s">
        <v>176</v>
      </c>
      <c r="R15" s="75">
        <v>44197</v>
      </c>
      <c r="S15" s="75">
        <v>44561</v>
      </c>
      <c r="T15" s="10"/>
      <c r="U15" s="10"/>
      <c r="V15" s="10"/>
    </row>
    <row r="16" spans="1:23" s="27" customFormat="1" ht="117" x14ac:dyDescent="0.15">
      <c r="A16" s="384"/>
      <c r="B16" s="384"/>
      <c r="C16" s="380"/>
      <c r="D16" s="166"/>
      <c r="E16" s="380"/>
      <c r="F16" s="159"/>
      <c r="G16" s="380"/>
      <c r="H16" s="10" t="s">
        <v>603</v>
      </c>
      <c r="I16" s="10"/>
      <c r="J16" s="165" t="s">
        <v>173</v>
      </c>
      <c r="K16" s="11" t="s">
        <v>608</v>
      </c>
      <c r="L16" s="165" t="s">
        <v>233</v>
      </c>
      <c r="M16" s="165" t="s">
        <v>282</v>
      </c>
      <c r="N16" s="165" t="s">
        <v>250</v>
      </c>
      <c r="O16" s="10" t="s">
        <v>609</v>
      </c>
      <c r="P16" s="178" t="s">
        <v>694</v>
      </c>
      <c r="Q16" s="170" t="s">
        <v>694</v>
      </c>
      <c r="R16" s="75">
        <v>44197</v>
      </c>
      <c r="S16" s="75">
        <v>44561</v>
      </c>
      <c r="T16" s="10"/>
      <c r="U16" s="10"/>
      <c r="V16" s="10"/>
    </row>
    <row r="17" spans="1:22" ht="117" x14ac:dyDescent="0.15">
      <c r="A17" s="381">
        <v>2</v>
      </c>
      <c r="B17" s="387" t="s">
        <v>49</v>
      </c>
      <c r="C17" s="386" t="s">
        <v>66</v>
      </c>
      <c r="D17" s="159" t="s">
        <v>55</v>
      </c>
      <c r="E17" s="385" t="s">
        <v>59</v>
      </c>
      <c r="F17" s="161" t="s">
        <v>60</v>
      </c>
      <c r="G17" s="385" t="s">
        <v>64</v>
      </c>
      <c r="H17" s="159" t="s">
        <v>389</v>
      </c>
      <c r="I17" s="4"/>
      <c r="J17" s="162" t="s">
        <v>173</v>
      </c>
      <c r="K17" s="87" t="s">
        <v>610</v>
      </c>
      <c r="L17" s="160" t="s">
        <v>390</v>
      </c>
      <c r="M17" s="160" t="s">
        <v>612</v>
      </c>
      <c r="N17" s="160" t="s">
        <v>250</v>
      </c>
      <c r="O17" s="160" t="s">
        <v>613</v>
      </c>
      <c r="P17" s="178" t="s">
        <v>694</v>
      </c>
      <c r="Q17" s="170" t="s">
        <v>694</v>
      </c>
      <c r="R17" s="88">
        <v>44197</v>
      </c>
      <c r="S17" s="88">
        <v>44561</v>
      </c>
      <c r="T17" s="165"/>
      <c r="U17" s="10"/>
      <c r="V17" s="4"/>
    </row>
    <row r="18" spans="1:22" ht="143" x14ac:dyDescent="0.15">
      <c r="A18" s="381"/>
      <c r="B18" s="387"/>
      <c r="C18" s="386"/>
      <c r="D18" s="159" t="s">
        <v>56</v>
      </c>
      <c r="E18" s="385"/>
      <c r="F18" s="25" t="s">
        <v>61</v>
      </c>
      <c r="G18" s="385"/>
      <c r="H18" s="159" t="s">
        <v>407</v>
      </c>
      <c r="I18" s="162" t="s">
        <v>173</v>
      </c>
      <c r="J18" s="4"/>
      <c r="K18" s="161" t="s">
        <v>638</v>
      </c>
      <c r="L18" s="160" t="s">
        <v>390</v>
      </c>
      <c r="M18" s="160" t="s">
        <v>611</v>
      </c>
      <c r="N18" s="160" t="s">
        <v>250</v>
      </c>
      <c r="O18" s="160" t="s">
        <v>639</v>
      </c>
      <c r="P18" s="178" t="s">
        <v>694</v>
      </c>
      <c r="Q18" s="170" t="s">
        <v>694</v>
      </c>
      <c r="R18" s="88">
        <v>44197</v>
      </c>
      <c r="S18" s="88">
        <v>44561</v>
      </c>
      <c r="T18" s="4"/>
      <c r="U18" s="4"/>
      <c r="V18" s="4"/>
    </row>
    <row r="19" spans="1:22" ht="104" x14ac:dyDescent="0.15">
      <c r="A19" s="381"/>
      <c r="B19" s="387"/>
      <c r="C19" s="386"/>
      <c r="D19" s="159" t="s">
        <v>57</v>
      </c>
      <c r="E19" s="385"/>
      <c r="F19" s="161" t="s">
        <v>62</v>
      </c>
      <c r="G19" s="385"/>
      <c r="H19" s="151" t="s">
        <v>614</v>
      </c>
      <c r="I19" s="162"/>
      <c r="J19" s="162" t="s">
        <v>173</v>
      </c>
      <c r="K19" s="87" t="s">
        <v>615</v>
      </c>
      <c r="L19" s="160" t="s">
        <v>390</v>
      </c>
      <c r="M19" s="160" t="s">
        <v>611</v>
      </c>
      <c r="N19" s="160" t="s">
        <v>250</v>
      </c>
      <c r="O19" s="160" t="s">
        <v>616</v>
      </c>
      <c r="P19" s="178" t="s">
        <v>694</v>
      </c>
      <c r="Q19" s="170" t="s">
        <v>321</v>
      </c>
      <c r="R19" s="88">
        <v>44197</v>
      </c>
      <c r="S19" s="88">
        <v>44561</v>
      </c>
      <c r="T19" s="4"/>
      <c r="U19" s="4"/>
      <c r="V19" s="4"/>
    </row>
    <row r="20" spans="1:22" ht="52" x14ac:dyDescent="0.15">
      <c r="A20" s="381"/>
      <c r="B20" s="387"/>
      <c r="C20" s="386"/>
      <c r="D20" s="159" t="s">
        <v>58</v>
      </c>
      <c r="E20" s="385"/>
      <c r="F20" s="161" t="s">
        <v>63</v>
      </c>
      <c r="G20" s="385"/>
      <c r="H20" s="155" t="s">
        <v>508</v>
      </c>
      <c r="I20" s="162" t="s">
        <v>173</v>
      </c>
      <c r="J20" s="4"/>
      <c r="K20" s="87" t="s">
        <v>509</v>
      </c>
      <c r="L20" s="160" t="s">
        <v>510</v>
      </c>
      <c r="M20" s="160" t="s">
        <v>510</v>
      </c>
      <c r="N20" s="160" t="s">
        <v>496</v>
      </c>
      <c r="O20" s="162" t="s">
        <v>511</v>
      </c>
      <c r="P20" s="178" t="s">
        <v>694</v>
      </c>
      <c r="Q20" s="170" t="s">
        <v>321</v>
      </c>
      <c r="R20" s="88">
        <v>44197</v>
      </c>
      <c r="S20" s="88">
        <v>44561</v>
      </c>
      <c r="T20" s="4"/>
      <c r="U20" s="4"/>
      <c r="V20" s="4"/>
    </row>
    <row r="21" spans="1:22" ht="78" x14ac:dyDescent="0.15">
      <c r="A21" s="381"/>
      <c r="B21" s="387"/>
      <c r="C21" s="386"/>
      <c r="D21" s="161" t="s">
        <v>65</v>
      </c>
      <c r="E21" s="385"/>
      <c r="F21" s="161" t="s">
        <v>82</v>
      </c>
      <c r="G21" s="385"/>
      <c r="H21" s="155" t="s">
        <v>512</v>
      </c>
      <c r="I21" s="162"/>
      <c r="J21" s="162" t="s">
        <v>173</v>
      </c>
      <c r="K21" s="87" t="s">
        <v>513</v>
      </c>
      <c r="L21" s="160" t="s">
        <v>510</v>
      </c>
      <c r="M21" s="160" t="s">
        <v>510</v>
      </c>
      <c r="N21" s="160" t="s">
        <v>496</v>
      </c>
      <c r="O21" s="160" t="s">
        <v>514</v>
      </c>
      <c r="P21" s="178" t="s">
        <v>694</v>
      </c>
      <c r="Q21" s="170" t="s">
        <v>321</v>
      </c>
      <c r="R21" s="88">
        <v>44197</v>
      </c>
      <c r="S21" s="88">
        <v>44377</v>
      </c>
      <c r="T21" s="4"/>
      <c r="U21" s="4"/>
      <c r="V21" s="4"/>
    </row>
    <row r="22" spans="1:22" ht="52" x14ac:dyDescent="0.15">
      <c r="A22" s="381"/>
      <c r="B22" s="387"/>
      <c r="C22" s="386"/>
      <c r="D22" s="161"/>
      <c r="E22" s="385"/>
      <c r="F22" s="161"/>
      <c r="G22" s="385"/>
      <c r="H22" s="159" t="s">
        <v>413</v>
      </c>
      <c r="I22" s="162" t="s">
        <v>173</v>
      </c>
      <c r="J22" s="4"/>
      <c r="K22" s="87" t="s">
        <v>620</v>
      </c>
      <c r="L22" s="160" t="s">
        <v>414</v>
      </c>
      <c r="M22" s="160" t="s">
        <v>414</v>
      </c>
      <c r="N22" s="162" t="s">
        <v>250</v>
      </c>
      <c r="O22" s="160" t="s">
        <v>621</v>
      </c>
      <c r="P22" s="178" t="s">
        <v>694</v>
      </c>
      <c r="Q22" s="170" t="s">
        <v>321</v>
      </c>
      <c r="R22" s="88">
        <v>44197</v>
      </c>
      <c r="S22" s="88">
        <v>44561</v>
      </c>
      <c r="T22" s="4"/>
      <c r="U22" s="4"/>
      <c r="V22" s="4"/>
    </row>
    <row r="23" spans="1:22" ht="234" x14ac:dyDescent="0.15">
      <c r="A23" s="381">
        <v>3</v>
      </c>
      <c r="B23" s="387" t="s">
        <v>50</v>
      </c>
      <c r="C23" s="386" t="s">
        <v>137</v>
      </c>
      <c r="D23" s="159" t="s">
        <v>67</v>
      </c>
      <c r="E23" s="152" t="s">
        <v>75</v>
      </c>
      <c r="F23" s="172" t="s">
        <v>76</v>
      </c>
      <c r="G23" s="388" t="s">
        <v>83</v>
      </c>
      <c r="H23" s="161" t="s">
        <v>622</v>
      </c>
      <c r="I23" s="160"/>
      <c r="J23" s="160" t="s">
        <v>173</v>
      </c>
      <c r="K23" s="161" t="s">
        <v>623</v>
      </c>
      <c r="L23" s="160" t="s">
        <v>230</v>
      </c>
      <c r="M23" s="160" t="s">
        <v>175</v>
      </c>
      <c r="N23" s="162" t="s">
        <v>246</v>
      </c>
      <c r="O23" s="160" t="s">
        <v>247</v>
      </c>
      <c r="P23" s="160" t="s">
        <v>694</v>
      </c>
      <c r="Q23" s="169" t="s">
        <v>321</v>
      </c>
      <c r="R23" s="88">
        <v>44197</v>
      </c>
      <c r="S23" s="88">
        <v>44286</v>
      </c>
      <c r="T23" s="4"/>
      <c r="U23" s="4"/>
      <c r="V23" s="160"/>
    </row>
    <row r="24" spans="1:22" ht="162" customHeight="1" x14ac:dyDescent="0.15">
      <c r="A24" s="381"/>
      <c r="B24" s="387"/>
      <c r="C24" s="386"/>
      <c r="D24" s="159" t="s">
        <v>56</v>
      </c>
      <c r="E24" s="152"/>
      <c r="F24" s="163" t="s">
        <v>77</v>
      </c>
      <c r="G24" s="389"/>
      <c r="H24" s="161" t="s">
        <v>323</v>
      </c>
      <c r="I24" s="4"/>
      <c r="J24" s="162" t="s">
        <v>173</v>
      </c>
      <c r="K24" s="87" t="s">
        <v>580</v>
      </c>
      <c r="L24" s="162" t="s">
        <v>230</v>
      </c>
      <c r="M24" s="160" t="s">
        <v>175</v>
      </c>
      <c r="N24" s="160" t="s">
        <v>581</v>
      </c>
      <c r="O24" s="160" t="s">
        <v>240</v>
      </c>
      <c r="P24" s="178" t="s">
        <v>694</v>
      </c>
      <c r="Q24" s="170" t="s">
        <v>694</v>
      </c>
      <c r="R24" s="88">
        <v>44197</v>
      </c>
      <c r="S24" s="88">
        <v>44561</v>
      </c>
      <c r="T24" s="162"/>
      <c r="U24" s="162"/>
      <c r="V24" s="4"/>
    </row>
    <row r="25" spans="1:22" ht="130" x14ac:dyDescent="0.15">
      <c r="A25" s="381"/>
      <c r="B25" s="387"/>
      <c r="C25" s="386"/>
      <c r="D25" s="159" t="s">
        <v>55</v>
      </c>
      <c r="E25" s="152"/>
      <c r="F25" s="172" t="s">
        <v>78</v>
      </c>
      <c r="G25" s="389"/>
      <c r="H25" s="161" t="s">
        <v>326</v>
      </c>
      <c r="I25" s="4"/>
      <c r="J25" s="162" t="s">
        <v>173</v>
      </c>
      <c r="K25" s="87" t="s">
        <v>325</v>
      </c>
      <c r="L25" s="162" t="s">
        <v>230</v>
      </c>
      <c r="M25" s="162" t="s">
        <v>175</v>
      </c>
      <c r="N25" s="160" t="s">
        <v>327</v>
      </c>
      <c r="O25" s="160" t="s">
        <v>248</v>
      </c>
      <c r="P25" s="178" t="s">
        <v>694</v>
      </c>
      <c r="Q25" s="170" t="s">
        <v>694</v>
      </c>
      <c r="R25" s="88">
        <v>44197</v>
      </c>
      <c r="S25" s="88">
        <v>44227</v>
      </c>
      <c r="T25" s="162"/>
      <c r="U25" s="162"/>
      <c r="V25" s="4"/>
    </row>
    <row r="26" spans="1:22" ht="78" x14ac:dyDescent="0.15">
      <c r="A26" s="381"/>
      <c r="B26" s="387"/>
      <c r="C26" s="386"/>
      <c r="D26" s="159" t="s">
        <v>68</v>
      </c>
      <c r="E26" s="152"/>
      <c r="F26" s="152" t="s">
        <v>79</v>
      </c>
      <c r="G26" s="389"/>
      <c r="H26" s="161" t="s">
        <v>361</v>
      </c>
      <c r="I26" s="162" t="s">
        <v>173</v>
      </c>
      <c r="J26" s="4"/>
      <c r="K26" s="87" t="s">
        <v>582</v>
      </c>
      <c r="L26" s="162" t="s">
        <v>230</v>
      </c>
      <c r="M26" s="162" t="s">
        <v>175</v>
      </c>
      <c r="N26" s="162" t="s">
        <v>246</v>
      </c>
      <c r="O26" s="160" t="s">
        <v>409</v>
      </c>
      <c r="P26" s="178" t="s">
        <v>694</v>
      </c>
      <c r="Q26" s="170" t="s">
        <v>694</v>
      </c>
      <c r="R26" s="88">
        <v>44197</v>
      </c>
      <c r="S26" s="88">
        <v>44561</v>
      </c>
      <c r="T26" s="162"/>
      <c r="U26" s="162"/>
      <c r="V26" s="4"/>
    </row>
    <row r="27" spans="1:22" ht="91" x14ac:dyDescent="0.15">
      <c r="A27" s="381"/>
      <c r="B27" s="387"/>
      <c r="C27" s="386"/>
      <c r="D27" s="159" t="s">
        <v>74</v>
      </c>
      <c r="E27" s="152"/>
      <c r="F27" s="163" t="s">
        <v>80</v>
      </c>
      <c r="G27" s="389"/>
      <c r="H27" s="161" t="s">
        <v>408</v>
      </c>
      <c r="I27" s="162"/>
      <c r="J27" s="162" t="s">
        <v>173</v>
      </c>
      <c r="K27" s="87" t="s">
        <v>583</v>
      </c>
      <c r="L27" s="162" t="s">
        <v>230</v>
      </c>
      <c r="M27" s="162" t="s">
        <v>244</v>
      </c>
      <c r="N27" s="162" t="s">
        <v>246</v>
      </c>
      <c r="O27" s="160" t="s">
        <v>584</v>
      </c>
      <c r="P27" s="178" t="s">
        <v>694</v>
      </c>
      <c r="Q27" s="170" t="s">
        <v>694</v>
      </c>
      <c r="R27" s="88">
        <v>44197</v>
      </c>
      <c r="S27" s="88">
        <v>44561</v>
      </c>
      <c r="T27" s="162"/>
      <c r="U27" s="162"/>
      <c r="V27" s="4"/>
    </row>
    <row r="28" spans="1:22" ht="65" x14ac:dyDescent="0.15">
      <c r="A28" s="381"/>
      <c r="B28" s="387"/>
      <c r="C28" s="386"/>
      <c r="D28" s="159" t="s">
        <v>69</v>
      </c>
      <c r="E28" s="152"/>
      <c r="F28" s="163" t="s">
        <v>81</v>
      </c>
      <c r="G28" s="389"/>
      <c r="H28" s="161" t="s">
        <v>280</v>
      </c>
      <c r="I28" s="4"/>
      <c r="J28" s="162" t="s">
        <v>173</v>
      </c>
      <c r="K28" s="87" t="s">
        <v>625</v>
      </c>
      <c r="L28" s="162" t="s">
        <v>233</v>
      </c>
      <c r="M28" s="162" t="s">
        <v>175</v>
      </c>
      <c r="N28" s="160" t="s">
        <v>624</v>
      </c>
      <c r="O28" s="160" t="s">
        <v>626</v>
      </c>
      <c r="P28" s="178" t="s">
        <v>694</v>
      </c>
      <c r="Q28" s="170" t="s">
        <v>694</v>
      </c>
      <c r="R28" s="88">
        <v>44197</v>
      </c>
      <c r="S28" s="171">
        <v>44347</v>
      </c>
      <c r="T28" s="88"/>
      <c r="U28" s="257"/>
      <c r="V28" s="253"/>
    </row>
    <row r="29" spans="1:22" ht="52" x14ac:dyDescent="0.15">
      <c r="A29" s="381"/>
      <c r="B29" s="387"/>
      <c r="C29" s="386"/>
      <c r="D29" s="159" t="s">
        <v>70</v>
      </c>
      <c r="E29" s="152"/>
      <c r="F29" s="152" t="s">
        <v>79</v>
      </c>
      <c r="G29" s="389"/>
      <c r="H29" s="161" t="s">
        <v>585</v>
      </c>
      <c r="I29" s="162" t="s">
        <v>173</v>
      </c>
      <c r="J29" s="162"/>
      <c r="K29" s="87" t="s">
        <v>586</v>
      </c>
      <c r="L29" s="162" t="s">
        <v>230</v>
      </c>
      <c r="M29" s="162" t="s">
        <v>175</v>
      </c>
      <c r="N29" s="162" t="s">
        <v>246</v>
      </c>
      <c r="O29" s="160" t="s">
        <v>587</v>
      </c>
      <c r="P29" s="178" t="s">
        <v>694</v>
      </c>
      <c r="Q29" s="170" t="s">
        <v>703</v>
      </c>
      <c r="R29" s="88">
        <v>44228</v>
      </c>
      <c r="S29" s="88" t="s">
        <v>588</v>
      </c>
      <c r="T29" s="4"/>
      <c r="U29" s="4"/>
      <c r="V29" s="4"/>
    </row>
    <row r="30" spans="1:22" ht="117" x14ac:dyDescent="0.15">
      <c r="A30" s="381"/>
      <c r="B30" s="387"/>
      <c r="C30" s="386"/>
      <c r="D30" s="152" t="s">
        <v>71</v>
      </c>
      <c r="E30" s="152"/>
      <c r="F30" s="244" t="s">
        <v>80</v>
      </c>
      <c r="G30" s="389"/>
      <c r="H30" s="240" t="s">
        <v>764</v>
      </c>
      <c r="I30" s="243"/>
      <c r="J30" s="243" t="s">
        <v>173</v>
      </c>
      <c r="K30" s="87" t="s">
        <v>765</v>
      </c>
      <c r="L30" s="243" t="s">
        <v>230</v>
      </c>
      <c r="M30" s="243" t="s">
        <v>230</v>
      </c>
      <c r="N30" s="243" t="s">
        <v>246</v>
      </c>
      <c r="O30" s="242" t="s">
        <v>766</v>
      </c>
      <c r="P30" s="178" t="s">
        <v>694</v>
      </c>
      <c r="Q30" s="170" t="s">
        <v>703</v>
      </c>
      <c r="R30" s="88">
        <v>44256</v>
      </c>
      <c r="S30" s="88">
        <v>44347</v>
      </c>
      <c r="T30" s="4"/>
      <c r="U30" s="4"/>
      <c r="V30" s="4"/>
    </row>
    <row r="31" spans="1:22" ht="52" x14ac:dyDescent="0.15">
      <c r="A31" s="381"/>
      <c r="B31" s="387"/>
      <c r="C31" s="386"/>
      <c r="D31" s="241" t="s">
        <v>72</v>
      </c>
      <c r="E31" s="152"/>
      <c r="F31" s="244" t="s">
        <v>81</v>
      </c>
      <c r="G31" s="389"/>
      <c r="H31" s="152" t="s">
        <v>628</v>
      </c>
      <c r="I31" s="169" t="s">
        <v>173</v>
      </c>
      <c r="J31" s="169"/>
      <c r="K31" s="5" t="s">
        <v>629</v>
      </c>
      <c r="L31" s="170" t="s">
        <v>410</v>
      </c>
      <c r="M31" s="170" t="s">
        <v>410</v>
      </c>
      <c r="N31" s="169" t="s">
        <v>246</v>
      </c>
      <c r="O31" s="170" t="s">
        <v>619</v>
      </c>
      <c r="P31" s="170" t="s">
        <v>630</v>
      </c>
      <c r="Q31" s="170" t="s">
        <v>176</v>
      </c>
      <c r="R31" s="171">
        <v>44228</v>
      </c>
      <c r="S31" s="171">
        <v>44561</v>
      </c>
      <c r="T31" s="4"/>
      <c r="U31" s="4"/>
      <c r="V31" s="4"/>
    </row>
    <row r="32" spans="1:22" ht="116" customHeight="1" x14ac:dyDescent="0.15">
      <c r="A32" s="381"/>
      <c r="B32" s="387"/>
      <c r="C32" s="386"/>
      <c r="D32" s="241" t="s">
        <v>73</v>
      </c>
      <c r="E32" s="152"/>
      <c r="F32" s="163"/>
      <c r="G32" s="389"/>
      <c r="H32" s="161" t="s">
        <v>590</v>
      </c>
      <c r="I32" s="4"/>
      <c r="J32" s="162" t="s">
        <v>173</v>
      </c>
      <c r="K32" s="161" t="s">
        <v>595</v>
      </c>
      <c r="L32" s="160" t="s">
        <v>244</v>
      </c>
      <c r="M32" s="160" t="s">
        <v>594</v>
      </c>
      <c r="N32" s="160" t="s">
        <v>245</v>
      </c>
      <c r="O32" s="87" t="s">
        <v>596</v>
      </c>
      <c r="P32" s="178" t="s">
        <v>694</v>
      </c>
      <c r="Q32" s="170" t="s">
        <v>703</v>
      </c>
      <c r="R32" s="88">
        <v>44197</v>
      </c>
      <c r="S32" s="88">
        <v>44561</v>
      </c>
      <c r="T32" s="4"/>
      <c r="U32" s="4"/>
      <c r="V32" s="4"/>
    </row>
    <row r="33" spans="1:22" ht="104" x14ac:dyDescent="0.15">
      <c r="A33" s="381"/>
      <c r="B33" s="387"/>
      <c r="C33" s="386"/>
      <c r="D33" s="159"/>
      <c r="E33" s="152"/>
      <c r="F33" s="163"/>
      <c r="G33" s="389"/>
      <c r="H33" s="161" t="s">
        <v>242</v>
      </c>
      <c r="I33" s="4"/>
      <c r="J33" s="162" t="s">
        <v>173</v>
      </c>
      <c r="K33" s="87" t="s">
        <v>659</v>
      </c>
      <c r="L33" s="160" t="s">
        <v>243</v>
      </c>
      <c r="M33" s="160" t="s">
        <v>660</v>
      </c>
      <c r="N33" s="160" t="s">
        <v>386</v>
      </c>
      <c r="O33" s="160" t="s">
        <v>278</v>
      </c>
      <c r="P33" s="160" t="s">
        <v>822</v>
      </c>
      <c r="Q33" s="169" t="s">
        <v>176</v>
      </c>
      <c r="R33" s="88">
        <v>44197</v>
      </c>
      <c r="S33" s="88">
        <v>44561</v>
      </c>
      <c r="T33" s="4"/>
      <c r="U33" s="4"/>
      <c r="V33" s="4"/>
    </row>
    <row r="34" spans="1:22" ht="91" x14ac:dyDescent="0.15">
      <c r="A34" s="381"/>
      <c r="B34" s="387"/>
      <c r="C34" s="386"/>
      <c r="D34" s="159"/>
      <c r="E34" s="152"/>
      <c r="F34" s="163"/>
      <c r="G34" s="389"/>
      <c r="H34" s="161" t="s">
        <v>380</v>
      </c>
      <c r="I34" s="162" t="s">
        <v>173</v>
      </c>
      <c r="J34" s="162"/>
      <c r="K34" s="87" t="s">
        <v>661</v>
      </c>
      <c r="L34" s="160" t="s">
        <v>243</v>
      </c>
      <c r="M34" s="160" t="s">
        <v>243</v>
      </c>
      <c r="N34" s="160" t="s">
        <v>422</v>
      </c>
      <c r="O34" s="160" t="s">
        <v>662</v>
      </c>
      <c r="P34" s="160" t="s">
        <v>420</v>
      </c>
      <c r="Q34" s="170" t="s">
        <v>176</v>
      </c>
      <c r="R34" s="88">
        <v>44197</v>
      </c>
      <c r="S34" s="88">
        <v>44561</v>
      </c>
      <c r="T34" s="4"/>
      <c r="U34" s="4"/>
      <c r="V34" s="4"/>
    </row>
    <row r="35" spans="1:22" ht="78" x14ac:dyDescent="0.15">
      <c r="A35" s="381"/>
      <c r="B35" s="387"/>
      <c r="C35" s="386"/>
      <c r="D35" s="159"/>
      <c r="E35" s="152"/>
      <c r="F35" s="163"/>
      <c r="G35" s="389"/>
      <c r="H35" s="161" t="s">
        <v>387</v>
      </c>
      <c r="I35" s="162" t="s">
        <v>173</v>
      </c>
      <c r="J35" s="162"/>
      <c r="K35" s="87" t="s">
        <v>421</v>
      </c>
      <c r="L35" s="160" t="s">
        <v>243</v>
      </c>
      <c r="M35" s="160" t="s">
        <v>243</v>
      </c>
      <c r="N35" s="160" t="s">
        <v>422</v>
      </c>
      <c r="O35" s="160" t="s">
        <v>663</v>
      </c>
      <c r="P35" s="160" t="s">
        <v>423</v>
      </c>
      <c r="Q35" s="170" t="s">
        <v>176</v>
      </c>
      <c r="R35" s="88">
        <v>44197</v>
      </c>
      <c r="S35" s="88">
        <v>44561</v>
      </c>
      <c r="T35" s="4"/>
      <c r="U35" s="4"/>
      <c r="V35" s="4"/>
    </row>
    <row r="36" spans="1:22" ht="52" x14ac:dyDescent="0.15">
      <c r="A36" s="381"/>
      <c r="B36" s="387"/>
      <c r="C36" s="386"/>
      <c r="D36" s="152"/>
      <c r="E36" s="152"/>
      <c r="F36" s="163"/>
      <c r="G36" s="389"/>
      <c r="H36" s="161" t="s">
        <v>667</v>
      </c>
      <c r="I36" s="162" t="s">
        <v>173</v>
      </c>
      <c r="J36" s="162"/>
      <c r="K36" s="87" t="s">
        <v>664</v>
      </c>
      <c r="L36" s="160" t="s">
        <v>243</v>
      </c>
      <c r="M36" s="160" t="s">
        <v>243</v>
      </c>
      <c r="N36" s="160" t="s">
        <v>422</v>
      </c>
      <c r="O36" s="160" t="s">
        <v>665</v>
      </c>
      <c r="P36" s="160" t="s">
        <v>673</v>
      </c>
      <c r="Q36" s="170" t="s">
        <v>666</v>
      </c>
      <c r="R36" s="88">
        <v>44197</v>
      </c>
      <c r="S36" s="88">
        <v>44561</v>
      </c>
      <c r="T36" s="4"/>
      <c r="U36" s="4"/>
      <c r="V36" s="4"/>
    </row>
    <row r="37" spans="1:22" ht="39" x14ac:dyDescent="0.15">
      <c r="A37" s="381"/>
      <c r="B37" s="387"/>
      <c r="C37" s="386"/>
      <c r="D37" s="152"/>
      <c r="E37" s="152"/>
      <c r="F37" s="163"/>
      <c r="G37" s="389"/>
      <c r="H37" s="161" t="s">
        <v>424</v>
      </c>
      <c r="I37" s="162" t="s">
        <v>173</v>
      </c>
      <c r="J37" s="162"/>
      <c r="K37" s="87" t="s">
        <v>668</v>
      </c>
      <c r="L37" s="160" t="s">
        <v>243</v>
      </c>
      <c r="M37" s="160" t="s">
        <v>243</v>
      </c>
      <c r="N37" s="160" t="s">
        <v>422</v>
      </c>
      <c r="O37" s="160" t="s">
        <v>425</v>
      </c>
      <c r="P37" s="160" t="s">
        <v>669</v>
      </c>
      <c r="Q37" s="170" t="s">
        <v>321</v>
      </c>
      <c r="R37" s="88">
        <v>44197</v>
      </c>
      <c r="S37" s="88">
        <v>44561</v>
      </c>
      <c r="T37" s="4"/>
      <c r="U37" s="4"/>
      <c r="V37" s="4"/>
    </row>
    <row r="38" spans="1:22" ht="91" x14ac:dyDescent="0.15">
      <c r="A38" s="381"/>
      <c r="B38" s="387"/>
      <c r="C38" s="386"/>
      <c r="D38" s="159"/>
      <c r="E38" s="152"/>
      <c r="F38" s="163"/>
      <c r="G38" s="389"/>
      <c r="H38" s="161" t="s">
        <v>671</v>
      </c>
      <c r="I38" s="162" t="s">
        <v>173</v>
      </c>
      <c r="J38" s="162"/>
      <c r="K38" s="87" t="s">
        <v>672</v>
      </c>
      <c r="L38" s="160" t="s">
        <v>243</v>
      </c>
      <c r="M38" s="160" t="s">
        <v>243</v>
      </c>
      <c r="N38" s="160" t="s">
        <v>422</v>
      </c>
      <c r="O38" s="160" t="s">
        <v>670</v>
      </c>
      <c r="P38" s="160" t="s">
        <v>674</v>
      </c>
      <c r="Q38" s="170" t="s">
        <v>176</v>
      </c>
      <c r="R38" s="88">
        <v>44197</v>
      </c>
      <c r="S38" s="88">
        <v>44561</v>
      </c>
      <c r="T38" s="4"/>
      <c r="U38" s="4"/>
      <c r="V38" s="4"/>
    </row>
    <row r="39" spans="1:22" ht="91" x14ac:dyDescent="0.15">
      <c r="A39" s="381"/>
      <c r="B39" s="387"/>
      <c r="C39" s="386"/>
      <c r="D39" s="159"/>
      <c r="E39" s="152"/>
      <c r="F39" s="152"/>
      <c r="G39" s="389"/>
      <c r="H39" s="161" t="s">
        <v>426</v>
      </c>
      <c r="I39" s="162" t="s">
        <v>173</v>
      </c>
      <c r="J39" s="162"/>
      <c r="K39" s="87" t="s">
        <v>675</v>
      </c>
      <c r="L39" s="160" t="s">
        <v>243</v>
      </c>
      <c r="M39" s="160" t="s">
        <v>243</v>
      </c>
      <c r="N39" s="160" t="s">
        <v>422</v>
      </c>
      <c r="O39" s="160" t="s">
        <v>676</v>
      </c>
      <c r="P39" s="160" t="s">
        <v>427</v>
      </c>
      <c r="Q39" s="170" t="s">
        <v>176</v>
      </c>
      <c r="R39" s="88">
        <v>44197</v>
      </c>
      <c r="S39" s="88">
        <v>44561</v>
      </c>
      <c r="T39" s="4"/>
      <c r="U39" s="4"/>
      <c r="V39" s="4"/>
    </row>
    <row r="40" spans="1:22" ht="52" x14ac:dyDescent="0.15">
      <c r="A40" s="381"/>
      <c r="B40" s="387"/>
      <c r="C40" s="386"/>
      <c r="D40" s="152"/>
      <c r="E40" s="152"/>
      <c r="F40" s="152"/>
      <c r="G40" s="389"/>
      <c r="H40" s="161" t="s">
        <v>677</v>
      </c>
      <c r="I40" s="162" t="s">
        <v>173</v>
      </c>
      <c r="J40" s="162"/>
      <c r="K40" s="87" t="s">
        <v>678</v>
      </c>
      <c r="L40" s="160" t="s">
        <v>243</v>
      </c>
      <c r="M40" s="160" t="s">
        <v>243</v>
      </c>
      <c r="N40" s="160" t="s">
        <v>422</v>
      </c>
      <c r="O40" s="160" t="s">
        <v>428</v>
      </c>
      <c r="P40" s="160" t="s">
        <v>669</v>
      </c>
      <c r="Q40" s="170" t="s">
        <v>321</v>
      </c>
      <c r="R40" s="88">
        <v>44197</v>
      </c>
      <c r="S40" s="88">
        <v>44561</v>
      </c>
      <c r="T40" s="4"/>
      <c r="U40" s="4"/>
      <c r="V40" s="4"/>
    </row>
    <row r="41" spans="1:22" ht="52" x14ac:dyDescent="0.15">
      <c r="A41" s="381"/>
      <c r="B41" s="387"/>
      <c r="C41" s="386"/>
      <c r="D41" s="152"/>
      <c r="E41" s="152"/>
      <c r="F41" s="152"/>
      <c r="G41" s="389"/>
      <c r="H41" s="161" t="s">
        <v>429</v>
      </c>
      <c r="I41" s="162" t="s">
        <v>173</v>
      </c>
      <c r="J41" s="162"/>
      <c r="K41" s="87" t="s">
        <v>679</v>
      </c>
      <c r="L41" s="160" t="s">
        <v>243</v>
      </c>
      <c r="M41" s="160" t="s">
        <v>243</v>
      </c>
      <c r="N41" s="160" t="s">
        <v>422</v>
      </c>
      <c r="O41" s="160" t="s">
        <v>430</v>
      </c>
      <c r="P41" s="160" t="s">
        <v>669</v>
      </c>
      <c r="Q41" s="170" t="s">
        <v>321</v>
      </c>
      <c r="R41" s="88">
        <v>44470</v>
      </c>
      <c r="S41" s="88">
        <v>44561</v>
      </c>
      <c r="T41" s="4"/>
      <c r="U41" s="4"/>
      <c r="V41" s="4"/>
    </row>
    <row r="42" spans="1:22" ht="52" x14ac:dyDescent="0.15">
      <c r="A42" s="381"/>
      <c r="B42" s="387"/>
      <c r="C42" s="386"/>
      <c r="D42" s="152"/>
      <c r="E42" s="152"/>
      <c r="F42" s="152"/>
      <c r="G42" s="389"/>
      <c r="H42" s="161" t="s">
        <v>431</v>
      </c>
      <c r="I42" s="162"/>
      <c r="J42" s="162" t="s">
        <v>173</v>
      </c>
      <c r="K42" s="87" t="s">
        <v>680</v>
      </c>
      <c r="L42" s="160" t="s">
        <v>432</v>
      </c>
      <c r="M42" s="160" t="s">
        <v>432</v>
      </c>
      <c r="N42" s="160" t="s">
        <v>433</v>
      </c>
      <c r="O42" s="160" t="s">
        <v>238</v>
      </c>
      <c r="P42" s="160" t="s">
        <v>839</v>
      </c>
      <c r="Q42" s="170" t="s">
        <v>176</v>
      </c>
      <c r="R42" s="88">
        <v>44470</v>
      </c>
      <c r="S42" s="88">
        <v>44561</v>
      </c>
      <c r="T42" s="4"/>
      <c r="U42" s="4"/>
      <c r="V42" s="4"/>
    </row>
    <row r="43" spans="1:22" ht="65" x14ac:dyDescent="0.15">
      <c r="A43" s="381"/>
      <c r="B43" s="387"/>
      <c r="C43" s="386"/>
      <c r="D43" s="152"/>
      <c r="E43" s="152"/>
      <c r="F43" s="152"/>
      <c r="G43" s="389"/>
      <c r="H43" s="161" t="s">
        <v>434</v>
      </c>
      <c r="I43" s="162" t="s">
        <v>173</v>
      </c>
      <c r="J43" s="162"/>
      <c r="K43" s="87" t="s">
        <v>681</v>
      </c>
      <c r="L43" s="160" t="s">
        <v>432</v>
      </c>
      <c r="M43" s="160" t="s">
        <v>432</v>
      </c>
      <c r="N43" s="160" t="s">
        <v>433</v>
      </c>
      <c r="O43" s="160" t="s">
        <v>682</v>
      </c>
      <c r="P43" s="160" t="s">
        <v>840</v>
      </c>
      <c r="Q43" s="170" t="s">
        <v>176</v>
      </c>
      <c r="R43" s="88">
        <v>44197</v>
      </c>
      <c r="S43" s="88">
        <v>44561</v>
      </c>
      <c r="T43" s="4"/>
      <c r="U43" s="4"/>
      <c r="V43" s="4"/>
    </row>
    <row r="44" spans="1:22" ht="52" x14ac:dyDescent="0.15">
      <c r="A44" s="381"/>
      <c r="B44" s="387"/>
      <c r="C44" s="386"/>
      <c r="D44" s="152"/>
      <c r="E44" s="152"/>
      <c r="F44" s="152"/>
      <c r="G44" s="389"/>
      <c r="H44" s="161" t="s">
        <v>435</v>
      </c>
      <c r="I44" s="162" t="s">
        <v>173</v>
      </c>
      <c r="J44" s="162"/>
      <c r="K44" s="87" t="s">
        <v>436</v>
      </c>
      <c r="L44" s="160" t="s">
        <v>432</v>
      </c>
      <c r="M44" s="160" t="s">
        <v>432</v>
      </c>
      <c r="N44" s="160" t="s">
        <v>433</v>
      </c>
      <c r="O44" s="160" t="s">
        <v>683</v>
      </c>
      <c r="P44" s="160" t="s">
        <v>841</v>
      </c>
      <c r="Q44" s="170" t="s">
        <v>176</v>
      </c>
      <c r="R44" s="88">
        <v>44197</v>
      </c>
      <c r="S44" s="88">
        <v>44561</v>
      </c>
      <c r="T44" s="4"/>
      <c r="U44" s="4"/>
      <c r="V44" s="4"/>
    </row>
    <row r="45" spans="1:22" ht="39" x14ac:dyDescent="0.15">
      <c r="A45" s="381"/>
      <c r="B45" s="387"/>
      <c r="C45" s="386"/>
      <c r="D45" s="152"/>
      <c r="E45" s="152"/>
      <c r="F45" s="152"/>
      <c r="G45" s="390"/>
      <c r="H45" s="161" t="s">
        <v>437</v>
      </c>
      <c r="I45" s="162" t="s">
        <v>173</v>
      </c>
      <c r="J45" s="162"/>
      <c r="K45" s="87" t="s">
        <v>438</v>
      </c>
      <c r="L45" s="160" t="s">
        <v>432</v>
      </c>
      <c r="M45" s="160" t="s">
        <v>432</v>
      </c>
      <c r="N45" s="160" t="s">
        <v>433</v>
      </c>
      <c r="O45" s="160" t="s">
        <v>439</v>
      </c>
      <c r="P45" s="160" t="s">
        <v>684</v>
      </c>
      <c r="Q45" s="170" t="s">
        <v>176</v>
      </c>
      <c r="R45" s="88">
        <v>44197</v>
      </c>
      <c r="S45" s="88">
        <v>44561</v>
      </c>
      <c r="T45" s="4"/>
      <c r="U45" s="4"/>
      <c r="V45" s="4"/>
    </row>
    <row r="46" spans="1:22" ht="52" x14ac:dyDescent="0.15">
      <c r="A46" s="381">
        <v>4</v>
      </c>
      <c r="B46" s="387" t="s">
        <v>51</v>
      </c>
      <c r="C46" s="385" t="s">
        <v>84</v>
      </c>
      <c r="D46" s="159" t="s">
        <v>56</v>
      </c>
      <c r="E46" s="385" t="s">
        <v>87</v>
      </c>
      <c r="F46" s="159" t="s">
        <v>88</v>
      </c>
      <c r="G46" s="386" t="s">
        <v>92</v>
      </c>
      <c r="H46" s="161" t="s">
        <v>806</v>
      </c>
      <c r="I46" s="162" t="s">
        <v>173</v>
      </c>
      <c r="J46" s="162"/>
      <c r="K46" s="87" t="s">
        <v>807</v>
      </c>
      <c r="L46" s="160" t="s">
        <v>441</v>
      </c>
      <c r="M46" s="160" t="s">
        <v>441</v>
      </c>
      <c r="N46" s="160" t="s">
        <v>442</v>
      </c>
      <c r="O46" s="160" t="s">
        <v>808</v>
      </c>
      <c r="P46" s="160" t="s">
        <v>810</v>
      </c>
      <c r="Q46" s="170" t="s">
        <v>176</v>
      </c>
      <c r="R46" s="88">
        <v>44197</v>
      </c>
      <c r="S46" s="88">
        <v>44561</v>
      </c>
      <c r="T46" s="4"/>
      <c r="U46" s="4"/>
      <c r="V46" s="4"/>
    </row>
    <row r="47" spans="1:22" ht="65" x14ac:dyDescent="0.15">
      <c r="A47" s="381"/>
      <c r="B47" s="387"/>
      <c r="C47" s="385"/>
      <c r="D47" s="159" t="s">
        <v>57</v>
      </c>
      <c r="E47" s="385"/>
      <c r="F47" s="159" t="s">
        <v>89</v>
      </c>
      <c r="G47" s="386"/>
      <c r="H47" s="161" t="s">
        <v>443</v>
      </c>
      <c r="I47" s="162" t="s">
        <v>173</v>
      </c>
      <c r="J47" s="162"/>
      <c r="K47" s="87" t="s">
        <v>444</v>
      </c>
      <c r="L47" s="160" t="s">
        <v>441</v>
      </c>
      <c r="M47" s="160" t="s">
        <v>441</v>
      </c>
      <c r="N47" s="160" t="s">
        <v>442</v>
      </c>
      <c r="O47" s="160" t="s">
        <v>809</v>
      </c>
      <c r="P47" s="160" t="s">
        <v>445</v>
      </c>
      <c r="Q47" s="170" t="s">
        <v>176</v>
      </c>
      <c r="R47" s="88">
        <v>44197</v>
      </c>
      <c r="S47" s="88">
        <v>44561</v>
      </c>
      <c r="T47" s="4"/>
      <c r="U47" s="4"/>
      <c r="V47" s="4"/>
    </row>
    <row r="48" spans="1:22" ht="78" x14ac:dyDescent="0.15">
      <c r="A48" s="381"/>
      <c r="B48" s="387"/>
      <c r="C48" s="385"/>
      <c r="D48" s="159" t="s">
        <v>85</v>
      </c>
      <c r="E48" s="385"/>
      <c r="F48" s="159" t="s">
        <v>90</v>
      </c>
      <c r="G48" s="386"/>
      <c r="H48" s="161" t="s">
        <v>446</v>
      </c>
      <c r="I48" s="162" t="s">
        <v>173</v>
      </c>
      <c r="J48" s="162"/>
      <c r="K48" s="87" t="s">
        <v>447</v>
      </c>
      <c r="L48" s="160" t="s">
        <v>502</v>
      </c>
      <c r="M48" s="160" t="s">
        <v>502</v>
      </c>
      <c r="N48" s="160" t="s">
        <v>442</v>
      </c>
      <c r="O48" s="160" t="s">
        <v>863</v>
      </c>
      <c r="P48" s="160" t="s">
        <v>448</v>
      </c>
      <c r="Q48" s="170" t="s">
        <v>176</v>
      </c>
      <c r="R48" s="88">
        <v>44197</v>
      </c>
      <c r="S48" s="88">
        <v>44561</v>
      </c>
      <c r="T48" s="4"/>
      <c r="U48" s="4"/>
      <c r="V48" s="4"/>
    </row>
    <row r="49" spans="1:22" ht="260" x14ac:dyDescent="0.15">
      <c r="A49" s="381"/>
      <c r="B49" s="387"/>
      <c r="C49" s="385"/>
      <c r="D49" s="297" t="s">
        <v>86</v>
      </c>
      <c r="E49" s="385"/>
      <c r="F49" s="297" t="s">
        <v>91</v>
      </c>
      <c r="G49" s="386"/>
      <c r="H49" s="161" t="s">
        <v>450</v>
      </c>
      <c r="I49" s="162" t="s">
        <v>173</v>
      </c>
      <c r="J49" s="162"/>
      <c r="K49" s="87" t="s">
        <v>451</v>
      </c>
      <c r="L49" s="160" t="s">
        <v>502</v>
      </c>
      <c r="M49" s="160" t="s">
        <v>502</v>
      </c>
      <c r="N49" s="160" t="s">
        <v>460</v>
      </c>
      <c r="O49" s="160" t="s">
        <v>449</v>
      </c>
      <c r="P49" s="160" t="s">
        <v>669</v>
      </c>
      <c r="Q49" s="170" t="s">
        <v>321</v>
      </c>
      <c r="R49" s="88">
        <v>44197</v>
      </c>
      <c r="S49" s="88">
        <v>44561</v>
      </c>
      <c r="T49" s="4"/>
      <c r="U49" s="4"/>
      <c r="V49" s="4"/>
    </row>
    <row r="50" spans="1:22" ht="65" customHeight="1" x14ac:dyDescent="0.15">
      <c r="A50" s="387">
        <v>5</v>
      </c>
      <c r="B50" s="387" t="s">
        <v>52</v>
      </c>
      <c r="C50" s="393" t="s">
        <v>93</v>
      </c>
      <c r="D50" s="159" t="s">
        <v>94</v>
      </c>
      <c r="E50" s="385" t="s">
        <v>103</v>
      </c>
      <c r="F50" s="159" t="s">
        <v>104</v>
      </c>
      <c r="G50" s="386" t="s">
        <v>109</v>
      </c>
      <c r="H50" s="161" t="s">
        <v>254</v>
      </c>
      <c r="I50" s="162" t="s">
        <v>173</v>
      </c>
      <c r="J50" s="4"/>
      <c r="K50" s="87" t="s">
        <v>797</v>
      </c>
      <c r="L50" s="160" t="s">
        <v>255</v>
      </c>
      <c r="M50" s="160" t="s">
        <v>175</v>
      </c>
      <c r="N50" s="162" t="s">
        <v>256</v>
      </c>
      <c r="O50" s="160" t="s">
        <v>257</v>
      </c>
      <c r="P50" s="87" t="s">
        <v>258</v>
      </c>
      <c r="Q50" s="169" t="s">
        <v>176</v>
      </c>
      <c r="R50" s="88">
        <v>44197</v>
      </c>
      <c r="S50" s="88">
        <v>44286</v>
      </c>
      <c r="T50" s="4"/>
      <c r="U50" s="4"/>
      <c r="V50" s="4"/>
    </row>
    <row r="51" spans="1:22" ht="78" x14ac:dyDescent="0.15">
      <c r="A51" s="387"/>
      <c r="B51" s="387"/>
      <c r="C51" s="393"/>
      <c r="D51" s="159" t="s">
        <v>95</v>
      </c>
      <c r="E51" s="385"/>
      <c r="F51" s="385" t="s">
        <v>105</v>
      </c>
      <c r="G51" s="386"/>
      <c r="H51" s="161" t="s">
        <v>259</v>
      </c>
      <c r="I51" s="162" t="s">
        <v>173</v>
      </c>
      <c r="J51" s="4"/>
      <c r="K51" s="87" t="s">
        <v>260</v>
      </c>
      <c r="L51" s="160" t="s">
        <v>255</v>
      </c>
      <c r="M51" s="160" t="s">
        <v>261</v>
      </c>
      <c r="N51" s="160" t="s">
        <v>498</v>
      </c>
      <c r="O51" s="160" t="s">
        <v>263</v>
      </c>
      <c r="P51" s="160" t="s">
        <v>262</v>
      </c>
      <c r="Q51" s="169" t="s">
        <v>176</v>
      </c>
      <c r="R51" s="88">
        <v>44197</v>
      </c>
      <c r="S51" s="88">
        <v>44561</v>
      </c>
      <c r="T51" s="4"/>
      <c r="U51" s="4"/>
      <c r="V51" s="4"/>
    </row>
    <row r="52" spans="1:22" ht="79" customHeight="1" x14ac:dyDescent="0.15">
      <c r="A52" s="387"/>
      <c r="B52" s="387"/>
      <c r="C52" s="393"/>
      <c r="D52" s="159" t="s">
        <v>68</v>
      </c>
      <c r="E52" s="385"/>
      <c r="F52" s="385"/>
      <c r="G52" s="386"/>
      <c r="H52" s="161" t="s">
        <v>264</v>
      </c>
      <c r="I52" s="162" t="s">
        <v>173</v>
      </c>
      <c r="J52" s="4"/>
      <c r="K52" s="87" t="s">
        <v>265</v>
      </c>
      <c r="L52" s="160" t="s">
        <v>255</v>
      </c>
      <c r="M52" s="162" t="s">
        <v>175</v>
      </c>
      <c r="N52" s="162" t="s">
        <v>256</v>
      </c>
      <c r="O52" s="160" t="s">
        <v>801</v>
      </c>
      <c r="P52" s="160" t="s">
        <v>267</v>
      </c>
      <c r="Q52" s="169" t="s">
        <v>176</v>
      </c>
      <c r="R52" s="88">
        <v>44197</v>
      </c>
      <c r="S52" s="88">
        <v>44561</v>
      </c>
      <c r="T52" s="4"/>
      <c r="U52" s="4"/>
      <c r="V52" s="4"/>
    </row>
    <row r="53" spans="1:22" ht="65" x14ac:dyDescent="0.15">
      <c r="A53" s="387"/>
      <c r="B53" s="387"/>
      <c r="C53" s="393"/>
      <c r="D53" s="159" t="s">
        <v>96</v>
      </c>
      <c r="E53" s="385"/>
      <c r="F53" s="385" t="s">
        <v>106</v>
      </c>
      <c r="G53" s="386"/>
      <c r="H53" s="161" t="s">
        <v>271</v>
      </c>
      <c r="I53" s="4"/>
      <c r="J53" s="162" t="s">
        <v>173</v>
      </c>
      <c r="K53" s="161" t="s">
        <v>272</v>
      </c>
      <c r="L53" s="160" t="s">
        <v>255</v>
      </c>
      <c r="M53" s="162" t="s">
        <v>175</v>
      </c>
      <c r="N53" s="162" t="s">
        <v>256</v>
      </c>
      <c r="O53" s="160" t="s">
        <v>275</v>
      </c>
      <c r="P53" s="160" t="s">
        <v>273</v>
      </c>
      <c r="Q53" s="169" t="s">
        <v>274</v>
      </c>
      <c r="R53" s="88">
        <v>44197</v>
      </c>
      <c r="S53" s="88">
        <v>44561</v>
      </c>
      <c r="T53" s="4"/>
      <c r="U53" s="4"/>
      <c r="V53" s="4"/>
    </row>
    <row r="54" spans="1:22" ht="143" x14ac:dyDescent="0.15">
      <c r="A54" s="387"/>
      <c r="B54" s="387"/>
      <c r="C54" s="393"/>
      <c r="D54" s="159" t="s">
        <v>67</v>
      </c>
      <c r="E54" s="385"/>
      <c r="F54" s="385"/>
      <c r="G54" s="386"/>
      <c r="H54" s="161" t="s">
        <v>392</v>
      </c>
      <c r="I54" s="162"/>
      <c r="J54" s="181" t="s">
        <v>173</v>
      </c>
      <c r="K54" s="87" t="s">
        <v>393</v>
      </c>
      <c r="L54" s="162" t="s">
        <v>233</v>
      </c>
      <c r="M54" s="162" t="s">
        <v>175</v>
      </c>
      <c r="N54" s="160" t="s">
        <v>394</v>
      </c>
      <c r="O54" s="160" t="s">
        <v>395</v>
      </c>
      <c r="P54" s="160" t="s">
        <v>396</v>
      </c>
      <c r="Q54" s="169" t="s">
        <v>176</v>
      </c>
      <c r="R54" s="88">
        <v>44197</v>
      </c>
      <c r="S54" s="88">
        <v>44561</v>
      </c>
      <c r="T54" s="4"/>
      <c r="U54" s="4"/>
      <c r="V54" s="4"/>
    </row>
    <row r="55" spans="1:22" ht="52" x14ac:dyDescent="0.15">
      <c r="A55" s="387"/>
      <c r="B55" s="387"/>
      <c r="C55" s="393"/>
      <c r="D55" s="159" t="s">
        <v>97</v>
      </c>
      <c r="E55" s="385"/>
      <c r="F55" s="385" t="s">
        <v>106</v>
      </c>
      <c r="G55" s="386"/>
      <c r="H55" s="161" t="s">
        <v>488</v>
      </c>
      <c r="I55" s="162" t="s">
        <v>173</v>
      </c>
      <c r="J55" s="4"/>
      <c r="K55" s="87" t="s">
        <v>489</v>
      </c>
      <c r="L55" s="160" t="s">
        <v>497</v>
      </c>
      <c r="M55" s="160" t="s">
        <v>497</v>
      </c>
      <c r="N55" s="162" t="s">
        <v>490</v>
      </c>
      <c r="O55" s="160" t="s">
        <v>491</v>
      </c>
      <c r="P55" s="178" t="s">
        <v>694</v>
      </c>
      <c r="Q55" s="170" t="s">
        <v>703</v>
      </c>
      <c r="R55" s="88">
        <v>44197</v>
      </c>
      <c r="S55" s="88">
        <v>44561</v>
      </c>
      <c r="T55" s="4"/>
      <c r="U55" s="4"/>
      <c r="V55" s="4"/>
    </row>
    <row r="56" spans="1:22" ht="52" x14ac:dyDescent="0.15">
      <c r="A56" s="387"/>
      <c r="B56" s="387"/>
      <c r="C56" s="393"/>
      <c r="D56" s="159" t="s">
        <v>98</v>
      </c>
      <c r="E56" s="385"/>
      <c r="F56" s="385"/>
      <c r="G56" s="386"/>
      <c r="H56" s="161" t="s">
        <v>507</v>
      </c>
      <c r="I56" s="162" t="s">
        <v>173</v>
      </c>
      <c r="J56" s="4"/>
      <c r="K56" s="87" t="s">
        <v>631</v>
      </c>
      <c r="L56" s="160" t="s">
        <v>686</v>
      </c>
      <c r="M56" s="160" t="s">
        <v>497</v>
      </c>
      <c r="N56" s="162" t="s">
        <v>496</v>
      </c>
      <c r="O56" s="160" t="s">
        <v>511</v>
      </c>
      <c r="P56" s="178" t="s">
        <v>694</v>
      </c>
      <c r="Q56" s="170" t="s">
        <v>321</v>
      </c>
      <c r="R56" s="88">
        <v>44287</v>
      </c>
      <c r="S56" s="88">
        <v>44377</v>
      </c>
      <c r="T56" s="4"/>
      <c r="U56" s="4"/>
      <c r="V56" s="4"/>
    </row>
    <row r="57" spans="1:22" ht="24" customHeight="1" x14ac:dyDescent="0.15">
      <c r="A57" s="387"/>
      <c r="B57" s="387"/>
      <c r="C57" s="393"/>
      <c r="D57" s="159" t="s">
        <v>99</v>
      </c>
      <c r="E57" s="385"/>
      <c r="F57" s="385" t="s">
        <v>107</v>
      </c>
      <c r="G57" s="386"/>
      <c r="H57" s="161"/>
      <c r="I57" s="4"/>
      <c r="J57" s="4"/>
      <c r="K57" s="4"/>
      <c r="L57" s="4"/>
      <c r="M57" s="4"/>
      <c r="N57" s="4"/>
      <c r="O57" s="4"/>
      <c r="P57" s="4"/>
      <c r="Q57" s="175"/>
      <c r="R57" s="4"/>
      <c r="S57" s="4"/>
      <c r="T57" s="4"/>
      <c r="U57" s="4"/>
      <c r="V57" s="4"/>
    </row>
    <row r="58" spans="1:22" ht="24" customHeight="1" x14ac:dyDescent="0.15">
      <c r="A58" s="387"/>
      <c r="B58" s="387"/>
      <c r="C58" s="393"/>
      <c r="D58" s="159" t="s">
        <v>100</v>
      </c>
      <c r="E58" s="385"/>
      <c r="F58" s="385"/>
      <c r="G58" s="386"/>
      <c r="H58" s="161"/>
      <c r="I58" s="4"/>
      <c r="J58" s="4"/>
      <c r="K58" s="4"/>
      <c r="L58" s="4"/>
      <c r="M58" s="4"/>
      <c r="N58" s="4"/>
      <c r="O58" s="4"/>
      <c r="P58" s="4"/>
      <c r="Q58" s="175"/>
      <c r="R58" s="4"/>
      <c r="S58" s="4"/>
      <c r="T58" s="4"/>
      <c r="U58" s="4"/>
      <c r="V58" s="4"/>
    </row>
    <row r="59" spans="1:22" ht="24" customHeight="1" x14ac:dyDescent="0.15">
      <c r="A59" s="387"/>
      <c r="B59" s="387"/>
      <c r="C59" s="393"/>
      <c r="D59" s="159" t="s">
        <v>101</v>
      </c>
      <c r="E59" s="385"/>
      <c r="F59" s="385" t="s">
        <v>108</v>
      </c>
      <c r="G59" s="386"/>
      <c r="H59" s="161"/>
      <c r="I59" s="4"/>
      <c r="J59" s="4"/>
      <c r="K59" s="4"/>
      <c r="L59" s="4"/>
      <c r="M59" s="4"/>
      <c r="N59" s="4"/>
      <c r="O59" s="4"/>
      <c r="P59" s="4"/>
      <c r="Q59" s="175"/>
      <c r="R59" s="4"/>
      <c r="S59" s="4"/>
      <c r="T59" s="4"/>
      <c r="U59" s="4"/>
      <c r="V59" s="4"/>
    </row>
    <row r="60" spans="1:22" ht="24" customHeight="1" x14ac:dyDescent="0.15">
      <c r="A60" s="387"/>
      <c r="B60" s="387"/>
      <c r="C60" s="393"/>
      <c r="D60" s="159" t="s">
        <v>102</v>
      </c>
      <c r="E60" s="385"/>
      <c r="F60" s="385"/>
      <c r="G60" s="386"/>
      <c r="H60" s="161"/>
      <c r="I60" s="4"/>
      <c r="J60" s="4"/>
      <c r="K60" s="4"/>
      <c r="L60" s="4"/>
      <c r="M60" s="4"/>
      <c r="N60" s="4"/>
      <c r="O60" s="4"/>
      <c r="P60" s="4"/>
      <c r="Q60" s="175"/>
      <c r="R60" s="4"/>
      <c r="S60" s="4"/>
      <c r="T60" s="4"/>
      <c r="U60" s="4"/>
      <c r="V60" s="4"/>
    </row>
    <row r="61" spans="1:22" ht="78" x14ac:dyDescent="0.15">
      <c r="A61" s="381">
        <v>6</v>
      </c>
      <c r="B61" s="387" t="s">
        <v>53</v>
      </c>
      <c r="C61" s="385" t="s">
        <v>110</v>
      </c>
      <c r="D61" s="90" t="s">
        <v>96</v>
      </c>
      <c r="E61" s="386" t="s">
        <v>112</v>
      </c>
      <c r="F61" s="159" t="s">
        <v>113</v>
      </c>
      <c r="G61" s="386" t="s">
        <v>124</v>
      </c>
      <c r="H61" s="161" t="s">
        <v>358</v>
      </c>
      <c r="I61" s="162" t="s">
        <v>173</v>
      </c>
      <c r="J61" s="4"/>
      <c r="K61" s="87" t="s">
        <v>359</v>
      </c>
      <c r="L61" s="160" t="s">
        <v>454</v>
      </c>
      <c r="M61" s="162" t="s">
        <v>175</v>
      </c>
      <c r="N61" s="160" t="s">
        <v>455</v>
      </c>
      <c r="O61" s="160" t="s">
        <v>360</v>
      </c>
      <c r="P61" s="160" t="s">
        <v>363</v>
      </c>
      <c r="Q61" s="170" t="s">
        <v>176</v>
      </c>
      <c r="R61" s="88">
        <v>44197</v>
      </c>
      <c r="S61" s="88">
        <v>44561</v>
      </c>
      <c r="T61" s="4"/>
      <c r="U61" s="4"/>
      <c r="V61" s="4"/>
    </row>
    <row r="62" spans="1:22" ht="79" customHeight="1" x14ac:dyDescent="0.15">
      <c r="A62" s="381"/>
      <c r="B62" s="387"/>
      <c r="C62" s="385"/>
      <c r="D62" s="90" t="s">
        <v>55</v>
      </c>
      <c r="E62" s="386"/>
      <c r="F62" s="159" t="s">
        <v>114</v>
      </c>
      <c r="G62" s="386"/>
      <c r="H62" s="152" t="s">
        <v>456</v>
      </c>
      <c r="I62" s="162" t="s">
        <v>173</v>
      </c>
      <c r="J62" s="4"/>
      <c r="K62" s="87" t="s">
        <v>457</v>
      </c>
      <c r="L62" s="160" t="s">
        <v>458</v>
      </c>
      <c r="M62" s="162" t="s">
        <v>175</v>
      </c>
      <c r="N62" s="160" t="s">
        <v>687</v>
      </c>
      <c r="O62" s="160" t="s">
        <v>461</v>
      </c>
      <c r="P62" s="178" t="s">
        <v>694</v>
      </c>
      <c r="Q62" s="170" t="s">
        <v>321</v>
      </c>
      <c r="R62" s="88">
        <v>44197</v>
      </c>
      <c r="S62" s="88">
        <v>44377</v>
      </c>
      <c r="T62" s="4"/>
      <c r="U62" s="4"/>
      <c r="V62" s="4"/>
    </row>
    <row r="63" spans="1:22" ht="52" x14ac:dyDescent="0.15">
      <c r="A63" s="381"/>
      <c r="B63" s="387"/>
      <c r="C63" s="385"/>
      <c r="D63" s="90" t="s">
        <v>74</v>
      </c>
      <c r="E63" s="386"/>
      <c r="F63" s="159" t="s">
        <v>115</v>
      </c>
      <c r="G63" s="386"/>
      <c r="H63" s="161" t="s">
        <v>463</v>
      </c>
      <c r="I63" s="162" t="s">
        <v>173</v>
      </c>
      <c r="J63" s="4"/>
      <c r="K63" s="87" t="s">
        <v>464</v>
      </c>
      <c r="L63" s="160" t="s">
        <v>454</v>
      </c>
      <c r="M63" s="162" t="s">
        <v>175</v>
      </c>
      <c r="N63" s="160" t="s">
        <v>687</v>
      </c>
      <c r="O63" s="160" t="s">
        <v>465</v>
      </c>
      <c r="P63" s="160" t="s">
        <v>466</v>
      </c>
      <c r="Q63" s="169" t="s">
        <v>176</v>
      </c>
      <c r="R63" s="88">
        <v>44197</v>
      </c>
      <c r="S63" s="88">
        <v>44561</v>
      </c>
      <c r="T63" s="4"/>
      <c r="U63" s="4"/>
      <c r="V63" s="4"/>
    </row>
    <row r="64" spans="1:22" ht="65" x14ac:dyDescent="0.15">
      <c r="A64" s="381"/>
      <c r="B64" s="387"/>
      <c r="C64" s="385"/>
      <c r="D64" s="90" t="s">
        <v>68</v>
      </c>
      <c r="E64" s="386"/>
      <c r="F64" s="159" t="s">
        <v>116</v>
      </c>
      <c r="G64" s="386"/>
      <c r="H64" s="161" t="s">
        <v>467</v>
      </c>
      <c r="I64" s="162" t="s">
        <v>173</v>
      </c>
      <c r="J64" s="4"/>
      <c r="K64" s="87" t="s">
        <v>468</v>
      </c>
      <c r="L64" s="160" t="s">
        <v>454</v>
      </c>
      <c r="M64" s="162" t="s">
        <v>175</v>
      </c>
      <c r="N64" s="160" t="s">
        <v>687</v>
      </c>
      <c r="O64" s="160" t="s">
        <v>469</v>
      </c>
      <c r="P64" s="160" t="s">
        <v>470</v>
      </c>
      <c r="Q64" s="169" t="s">
        <v>176</v>
      </c>
      <c r="R64" s="88">
        <v>44197</v>
      </c>
      <c r="S64" s="88">
        <v>44561</v>
      </c>
      <c r="T64" s="4"/>
      <c r="U64" s="4"/>
      <c r="V64" s="4"/>
    </row>
    <row r="65" spans="1:22" ht="117" x14ac:dyDescent="0.15">
      <c r="A65" s="381"/>
      <c r="B65" s="387"/>
      <c r="C65" s="385"/>
      <c r="D65" s="159" t="s">
        <v>67</v>
      </c>
      <c r="E65" s="386"/>
      <c r="F65" s="159" t="s">
        <v>117</v>
      </c>
      <c r="G65" s="386"/>
      <c r="H65" s="161" t="s">
        <v>471</v>
      </c>
      <c r="I65" s="162" t="s">
        <v>173</v>
      </c>
      <c r="J65" s="4"/>
      <c r="K65" s="87" t="s">
        <v>472</v>
      </c>
      <c r="L65" s="162" t="s">
        <v>458</v>
      </c>
      <c r="M65" s="162" t="s">
        <v>175</v>
      </c>
      <c r="N65" s="160" t="s">
        <v>688</v>
      </c>
      <c r="O65" s="160" t="s">
        <v>473</v>
      </c>
      <c r="P65" s="160" t="s">
        <v>474</v>
      </c>
      <c r="Q65" s="169" t="s">
        <v>176</v>
      </c>
      <c r="R65" s="88">
        <v>44197</v>
      </c>
      <c r="S65" s="88">
        <v>44561</v>
      </c>
      <c r="T65" s="4"/>
      <c r="U65" s="4"/>
      <c r="V65" s="4"/>
    </row>
    <row r="66" spans="1:22" ht="52" x14ac:dyDescent="0.15">
      <c r="A66" s="381"/>
      <c r="B66" s="387"/>
      <c r="C66" s="385"/>
      <c r="D66" s="90" t="s">
        <v>111</v>
      </c>
      <c r="E66" s="386"/>
      <c r="F66" s="159" t="s">
        <v>118</v>
      </c>
      <c r="G66" s="386"/>
      <c r="H66" s="161" t="s">
        <v>475</v>
      </c>
      <c r="I66" s="162" t="s">
        <v>173</v>
      </c>
      <c r="J66" s="4"/>
      <c r="K66" s="87" t="s">
        <v>476</v>
      </c>
      <c r="L66" s="162" t="s">
        <v>458</v>
      </c>
      <c r="M66" s="162" t="s">
        <v>175</v>
      </c>
      <c r="N66" s="160" t="s">
        <v>459</v>
      </c>
      <c r="O66" s="160" t="s">
        <v>477</v>
      </c>
      <c r="P66" s="178" t="s">
        <v>694</v>
      </c>
      <c r="Q66" s="170" t="s">
        <v>694</v>
      </c>
      <c r="R66" s="88">
        <v>44197</v>
      </c>
      <c r="S66" s="88">
        <v>44561</v>
      </c>
      <c r="T66" s="4"/>
      <c r="U66" s="4"/>
      <c r="V66" s="4"/>
    </row>
    <row r="67" spans="1:22" ht="65" x14ac:dyDescent="0.15">
      <c r="A67" s="381"/>
      <c r="B67" s="387"/>
      <c r="C67" s="385"/>
      <c r="D67" s="90"/>
      <c r="E67" s="386"/>
      <c r="F67" s="159" t="s">
        <v>119</v>
      </c>
      <c r="G67" s="386"/>
      <c r="H67" s="161" t="s">
        <v>478</v>
      </c>
      <c r="I67" s="162" t="s">
        <v>173</v>
      </c>
      <c r="J67" s="4"/>
      <c r="K67" s="87" t="s">
        <v>479</v>
      </c>
      <c r="L67" s="160" t="s">
        <v>454</v>
      </c>
      <c r="M67" s="162" t="s">
        <v>175</v>
      </c>
      <c r="N67" s="160" t="s">
        <v>480</v>
      </c>
      <c r="O67" s="162" t="s">
        <v>481</v>
      </c>
      <c r="P67" s="178" t="s">
        <v>694</v>
      </c>
      <c r="Q67" s="170" t="s">
        <v>321</v>
      </c>
      <c r="R67" s="88">
        <v>44197</v>
      </c>
      <c r="S67" s="88">
        <v>44561</v>
      </c>
      <c r="T67" s="4"/>
      <c r="U67" s="4"/>
      <c r="V67" s="4"/>
    </row>
    <row r="68" spans="1:22" ht="65" x14ac:dyDescent="0.15">
      <c r="A68" s="381"/>
      <c r="B68" s="387"/>
      <c r="C68" s="385"/>
      <c r="D68" s="90"/>
      <c r="E68" s="386"/>
      <c r="F68" s="159" t="s">
        <v>120</v>
      </c>
      <c r="G68" s="386"/>
      <c r="H68" s="161" t="s">
        <v>482</v>
      </c>
      <c r="I68" s="162" t="s">
        <v>173</v>
      </c>
      <c r="J68" s="4"/>
      <c r="K68" s="86" t="s">
        <v>483</v>
      </c>
      <c r="L68" s="160" t="s">
        <v>454</v>
      </c>
      <c r="M68" s="162" t="s">
        <v>175</v>
      </c>
      <c r="N68" s="160" t="s">
        <v>480</v>
      </c>
      <c r="O68" s="160" t="s">
        <v>484</v>
      </c>
      <c r="P68" s="160" t="s">
        <v>485</v>
      </c>
      <c r="Q68" s="169" t="s">
        <v>176</v>
      </c>
      <c r="R68" s="88">
        <v>44197</v>
      </c>
      <c r="S68" s="88">
        <v>44561</v>
      </c>
      <c r="T68" s="4"/>
      <c r="U68" s="4"/>
      <c r="V68" s="4"/>
    </row>
    <row r="69" spans="1:22" ht="104" x14ac:dyDescent="0.15">
      <c r="A69" s="381"/>
      <c r="B69" s="387"/>
      <c r="C69" s="385"/>
      <c r="D69" s="159"/>
      <c r="E69" s="386"/>
      <c r="F69" s="297" t="s">
        <v>121</v>
      </c>
      <c r="G69" s="386"/>
      <c r="H69" s="161" t="s">
        <v>486</v>
      </c>
      <c r="I69" s="162" t="s">
        <v>173</v>
      </c>
      <c r="J69" s="4"/>
      <c r="K69" s="87" t="s">
        <v>518</v>
      </c>
      <c r="L69" s="160" t="s">
        <v>454</v>
      </c>
      <c r="M69" s="162" t="s">
        <v>175</v>
      </c>
      <c r="N69" s="160" t="s">
        <v>480</v>
      </c>
      <c r="O69" s="160" t="s">
        <v>487</v>
      </c>
      <c r="P69" s="178" t="s">
        <v>694</v>
      </c>
      <c r="Q69" s="170" t="s">
        <v>321</v>
      </c>
      <c r="R69" s="88">
        <v>44197</v>
      </c>
      <c r="S69" s="88">
        <v>44561</v>
      </c>
      <c r="T69" s="4"/>
      <c r="U69" s="4"/>
      <c r="V69" s="4"/>
    </row>
    <row r="70" spans="1:22" ht="91" x14ac:dyDescent="0.15">
      <c r="A70" s="381"/>
      <c r="B70" s="387"/>
      <c r="C70" s="385"/>
      <c r="D70" s="249"/>
      <c r="E70" s="386"/>
      <c r="F70" s="297" t="s">
        <v>122</v>
      </c>
      <c r="G70" s="386"/>
      <c r="H70" s="248" t="s">
        <v>772</v>
      </c>
      <c r="I70" s="251"/>
      <c r="J70" s="251" t="s">
        <v>173</v>
      </c>
      <c r="K70" s="87" t="s">
        <v>773</v>
      </c>
      <c r="L70" s="250" t="s">
        <v>233</v>
      </c>
      <c r="M70" s="250" t="s">
        <v>774</v>
      </c>
      <c r="N70" s="250" t="s">
        <v>496</v>
      </c>
      <c r="O70" s="250" t="s">
        <v>775</v>
      </c>
      <c r="P70" s="178" t="s">
        <v>694</v>
      </c>
      <c r="Q70" s="170" t="s">
        <v>321</v>
      </c>
      <c r="R70" s="88">
        <v>44287</v>
      </c>
      <c r="S70" s="88">
        <v>44561</v>
      </c>
      <c r="T70" s="4"/>
      <c r="U70" s="4"/>
      <c r="V70" s="4"/>
    </row>
    <row r="71" spans="1:22" ht="91" x14ac:dyDescent="0.15">
      <c r="A71" s="381"/>
      <c r="B71" s="387"/>
      <c r="C71" s="385"/>
      <c r="D71" s="90"/>
      <c r="E71" s="386"/>
      <c r="F71" s="159" t="s">
        <v>123</v>
      </c>
      <c r="G71" s="386"/>
      <c r="H71" s="161" t="s">
        <v>519</v>
      </c>
      <c r="I71" s="162" t="s">
        <v>173</v>
      </c>
      <c r="J71" s="4"/>
      <c r="K71" s="87" t="s">
        <v>520</v>
      </c>
      <c r="L71" s="160" t="s">
        <v>521</v>
      </c>
      <c r="M71" s="162" t="s">
        <v>175</v>
      </c>
      <c r="N71" s="160" t="s">
        <v>522</v>
      </c>
      <c r="O71" s="160" t="s">
        <v>523</v>
      </c>
      <c r="P71" s="178" t="s">
        <v>694</v>
      </c>
      <c r="Q71" s="170" t="s">
        <v>321</v>
      </c>
      <c r="R71" s="88">
        <v>44197</v>
      </c>
      <c r="S71" s="88">
        <v>44561</v>
      </c>
      <c r="T71" s="4"/>
      <c r="U71" s="4"/>
      <c r="V71" s="4"/>
    </row>
    <row r="72" spans="1:22" ht="117" x14ac:dyDescent="0.15">
      <c r="A72" s="381"/>
      <c r="B72" s="387"/>
      <c r="C72" s="385"/>
      <c r="D72" s="90"/>
      <c r="E72" s="386"/>
      <c r="F72" s="4"/>
      <c r="G72" s="386"/>
      <c r="H72" s="161" t="s">
        <v>524</v>
      </c>
      <c r="I72" s="162" t="s">
        <v>173</v>
      </c>
      <c r="J72" s="4"/>
      <c r="K72" s="86" t="s">
        <v>525</v>
      </c>
      <c r="L72" s="160" t="s">
        <v>521</v>
      </c>
      <c r="M72" s="162" t="s">
        <v>236</v>
      </c>
      <c r="N72" s="160" t="s">
        <v>522</v>
      </c>
      <c r="O72" s="160" t="s">
        <v>526</v>
      </c>
      <c r="P72" s="178" t="s">
        <v>694</v>
      </c>
      <c r="Q72" s="170" t="s">
        <v>694</v>
      </c>
      <c r="R72" s="88">
        <v>44197</v>
      </c>
      <c r="S72" s="88">
        <v>44561</v>
      </c>
      <c r="T72" s="4"/>
      <c r="U72" s="4"/>
      <c r="V72" s="4"/>
    </row>
    <row r="73" spans="1:22" ht="182" x14ac:dyDescent="0.15">
      <c r="A73" s="381"/>
      <c r="B73" s="387"/>
      <c r="C73" s="385"/>
      <c r="D73" s="90"/>
      <c r="E73" s="386"/>
      <c r="F73" s="159"/>
      <c r="G73" s="386"/>
      <c r="H73" s="161" t="s">
        <v>527</v>
      </c>
      <c r="I73" s="162"/>
      <c r="J73" s="162" t="s">
        <v>173</v>
      </c>
      <c r="K73" s="86" t="s">
        <v>528</v>
      </c>
      <c r="L73" s="160" t="s">
        <v>244</v>
      </c>
      <c r="M73" s="162" t="s">
        <v>234</v>
      </c>
      <c r="N73" s="160" t="s">
        <v>522</v>
      </c>
      <c r="O73" s="160" t="s">
        <v>529</v>
      </c>
      <c r="P73" s="178" t="s">
        <v>694</v>
      </c>
      <c r="Q73" s="170" t="s">
        <v>694</v>
      </c>
      <c r="R73" s="88">
        <v>44377</v>
      </c>
      <c r="S73" s="88">
        <v>44500</v>
      </c>
      <c r="T73" s="4"/>
      <c r="U73" s="4"/>
      <c r="V73" s="4"/>
    </row>
    <row r="74" spans="1:22" ht="117" x14ac:dyDescent="0.15">
      <c r="A74" s="381"/>
      <c r="B74" s="387"/>
      <c r="C74" s="385"/>
      <c r="D74" s="90"/>
      <c r="E74" s="386"/>
      <c r="F74" s="159"/>
      <c r="G74" s="386"/>
      <c r="H74" s="161" t="s">
        <v>632</v>
      </c>
      <c r="I74" s="4"/>
      <c r="J74" s="162" t="s">
        <v>173</v>
      </c>
      <c r="K74" s="87" t="s">
        <v>633</v>
      </c>
      <c r="L74" s="160" t="s">
        <v>244</v>
      </c>
      <c r="M74" s="160" t="s">
        <v>244</v>
      </c>
      <c r="N74" s="160" t="s">
        <v>522</v>
      </c>
      <c r="O74" s="160" t="s">
        <v>634</v>
      </c>
      <c r="P74" s="178" t="s">
        <v>694</v>
      </c>
      <c r="Q74" s="170" t="s">
        <v>694</v>
      </c>
      <c r="R74" s="88">
        <v>44197</v>
      </c>
      <c r="S74" s="88">
        <v>44561</v>
      </c>
      <c r="T74" s="4"/>
      <c r="U74" s="4"/>
      <c r="V74" s="4"/>
    </row>
    <row r="75" spans="1:22" ht="114" customHeight="1" x14ac:dyDescent="0.15">
      <c r="A75" s="381">
        <v>7</v>
      </c>
      <c r="B75" s="387" t="s">
        <v>54</v>
      </c>
      <c r="C75" s="385" t="s">
        <v>125</v>
      </c>
      <c r="D75" s="159" t="s">
        <v>126</v>
      </c>
      <c r="E75" s="386" t="s">
        <v>129</v>
      </c>
      <c r="F75" s="161" t="s">
        <v>130</v>
      </c>
      <c r="G75" s="386" t="s">
        <v>134</v>
      </c>
      <c r="H75" s="152" t="s">
        <v>637</v>
      </c>
      <c r="I75" s="162" t="s">
        <v>173</v>
      </c>
      <c r="J75" s="4"/>
      <c r="K75" s="87" t="s">
        <v>636</v>
      </c>
      <c r="L75" s="160" t="s">
        <v>244</v>
      </c>
      <c r="M75" s="160" t="s">
        <v>175</v>
      </c>
      <c r="N75" s="160" t="s">
        <v>593</v>
      </c>
      <c r="O75" s="160" t="s">
        <v>592</v>
      </c>
      <c r="P75" s="178" t="s">
        <v>694</v>
      </c>
      <c r="Q75" s="170" t="s">
        <v>694</v>
      </c>
      <c r="R75" s="88">
        <v>44197</v>
      </c>
      <c r="S75" s="88">
        <v>44561</v>
      </c>
      <c r="T75" s="4"/>
      <c r="U75" s="4"/>
      <c r="V75" s="160"/>
    </row>
    <row r="76" spans="1:22" ht="65" x14ac:dyDescent="0.15">
      <c r="A76" s="381"/>
      <c r="B76" s="387"/>
      <c r="C76" s="385"/>
      <c r="D76" s="159" t="s">
        <v>68</v>
      </c>
      <c r="E76" s="386"/>
      <c r="F76" s="87" t="s">
        <v>131</v>
      </c>
      <c r="G76" s="386"/>
      <c r="H76" s="161" t="s">
        <v>411</v>
      </c>
      <c r="I76" s="162" t="s">
        <v>173</v>
      </c>
      <c r="J76" s="4"/>
      <c r="K76" s="161" t="s">
        <v>640</v>
      </c>
      <c r="L76" s="160" t="s">
        <v>244</v>
      </c>
      <c r="M76" s="160" t="s">
        <v>412</v>
      </c>
      <c r="N76" s="162" t="s">
        <v>245</v>
      </c>
      <c r="O76" s="160" t="s">
        <v>641</v>
      </c>
      <c r="P76" s="178" t="s">
        <v>694</v>
      </c>
      <c r="Q76" s="170" t="s">
        <v>321</v>
      </c>
      <c r="R76" s="88">
        <v>44197</v>
      </c>
      <c r="S76" s="88">
        <v>44561</v>
      </c>
      <c r="T76" s="4"/>
      <c r="U76" s="4"/>
      <c r="V76" s="160"/>
    </row>
    <row r="77" spans="1:22" ht="117" x14ac:dyDescent="0.15">
      <c r="A77" s="381"/>
      <c r="B77" s="387"/>
      <c r="C77" s="385"/>
      <c r="D77" s="159" t="s">
        <v>67</v>
      </c>
      <c r="E77" s="386"/>
      <c r="F77" s="90" t="s">
        <v>132</v>
      </c>
      <c r="G77" s="386"/>
      <c r="H77" s="152" t="s">
        <v>635</v>
      </c>
      <c r="I77" s="4"/>
      <c r="J77" s="162" t="s">
        <v>173</v>
      </c>
      <c r="K77" s="87" t="s">
        <v>235</v>
      </c>
      <c r="L77" s="87" t="s">
        <v>269</v>
      </c>
      <c r="M77" s="86" t="s">
        <v>237</v>
      </c>
      <c r="N77" s="87" t="s">
        <v>270</v>
      </c>
      <c r="O77" s="87" t="s">
        <v>591</v>
      </c>
      <c r="P77" s="178" t="s">
        <v>694</v>
      </c>
      <c r="Q77" s="170" t="s">
        <v>694</v>
      </c>
      <c r="R77" s="88">
        <v>44501</v>
      </c>
      <c r="S77" s="88">
        <v>44561</v>
      </c>
      <c r="T77" s="4"/>
      <c r="U77" s="4"/>
      <c r="V77" s="160"/>
    </row>
    <row r="78" spans="1:22" ht="156" x14ac:dyDescent="0.15">
      <c r="A78" s="381"/>
      <c r="B78" s="387"/>
      <c r="C78" s="385"/>
      <c r="D78" s="159" t="s">
        <v>96</v>
      </c>
      <c r="E78" s="386"/>
      <c r="F78" s="90" t="s">
        <v>133</v>
      </c>
      <c r="G78" s="386"/>
      <c r="H78" s="161" t="s">
        <v>352</v>
      </c>
      <c r="I78" s="162" t="s">
        <v>173</v>
      </c>
      <c r="J78" s="4"/>
      <c r="K78" s="87" t="s">
        <v>537</v>
      </c>
      <c r="L78" s="162" t="s">
        <v>350</v>
      </c>
      <c r="M78" s="162" t="s">
        <v>350</v>
      </c>
      <c r="N78" s="162" t="s">
        <v>351</v>
      </c>
      <c r="O78" s="160" t="s">
        <v>362</v>
      </c>
      <c r="P78" s="178" t="s">
        <v>694</v>
      </c>
      <c r="Q78" s="170" t="s">
        <v>703</v>
      </c>
      <c r="R78" s="88">
        <v>44197</v>
      </c>
      <c r="S78" s="88">
        <v>44561</v>
      </c>
      <c r="T78" s="4"/>
      <c r="U78" s="4"/>
      <c r="V78" s="160"/>
    </row>
    <row r="79" spans="1:22" ht="153" customHeight="1" x14ac:dyDescent="0.15">
      <c r="A79" s="381"/>
      <c r="B79" s="387"/>
      <c r="C79" s="385"/>
      <c r="D79" s="159" t="s">
        <v>95</v>
      </c>
      <c r="E79" s="386"/>
      <c r="F79" s="87"/>
      <c r="G79" s="392"/>
      <c r="H79" s="161" t="s">
        <v>353</v>
      </c>
      <c r="I79" s="162" t="s">
        <v>173</v>
      </c>
      <c r="J79" s="4"/>
      <c r="K79" s="161" t="s">
        <v>538</v>
      </c>
      <c r="L79" s="162" t="s">
        <v>350</v>
      </c>
      <c r="M79" s="162" t="s">
        <v>350</v>
      </c>
      <c r="N79" s="162" t="s">
        <v>351</v>
      </c>
      <c r="O79" s="162" t="s">
        <v>539</v>
      </c>
      <c r="P79" s="178" t="s">
        <v>694</v>
      </c>
      <c r="Q79" s="170" t="s">
        <v>703</v>
      </c>
      <c r="R79" s="88">
        <v>44197</v>
      </c>
      <c r="S79" s="88">
        <v>44561</v>
      </c>
      <c r="T79" s="4"/>
      <c r="U79" s="4"/>
      <c r="V79" s="4"/>
    </row>
    <row r="80" spans="1:22" ht="143" x14ac:dyDescent="0.15">
      <c r="A80" s="381"/>
      <c r="B80" s="387"/>
      <c r="C80" s="385"/>
      <c r="D80" s="90" t="s">
        <v>127</v>
      </c>
      <c r="E80" s="386"/>
      <c r="F80" s="87"/>
      <c r="G80" s="392"/>
      <c r="H80" s="167" t="s">
        <v>354</v>
      </c>
      <c r="I80" s="162" t="s">
        <v>173</v>
      </c>
      <c r="J80" s="4"/>
      <c r="K80" s="145" t="s">
        <v>540</v>
      </c>
      <c r="L80" s="162" t="s">
        <v>350</v>
      </c>
      <c r="M80" s="162" t="s">
        <v>350</v>
      </c>
      <c r="N80" s="162" t="s">
        <v>351</v>
      </c>
      <c r="O80" s="160" t="s">
        <v>541</v>
      </c>
      <c r="P80" s="178" t="s">
        <v>694</v>
      </c>
      <c r="Q80" s="170" t="s">
        <v>703</v>
      </c>
      <c r="R80" s="88">
        <v>44197</v>
      </c>
      <c r="S80" s="88">
        <v>44561</v>
      </c>
      <c r="T80" s="4"/>
      <c r="U80" s="4"/>
      <c r="V80" s="4"/>
    </row>
    <row r="81" spans="1:22" ht="52" x14ac:dyDescent="0.15">
      <c r="A81" s="381"/>
      <c r="B81" s="387"/>
      <c r="C81" s="385"/>
      <c r="D81" s="159" t="s">
        <v>128</v>
      </c>
      <c r="E81" s="386"/>
      <c r="F81" s="90"/>
      <c r="G81" s="392"/>
      <c r="H81" s="167" t="s">
        <v>355</v>
      </c>
      <c r="I81" s="162" t="s">
        <v>173</v>
      </c>
      <c r="J81" s="4"/>
      <c r="K81" s="145" t="s">
        <v>542</v>
      </c>
      <c r="L81" s="162" t="s">
        <v>350</v>
      </c>
      <c r="M81" s="162" t="s">
        <v>350</v>
      </c>
      <c r="N81" s="162" t="s">
        <v>351</v>
      </c>
      <c r="O81" s="160" t="s">
        <v>543</v>
      </c>
      <c r="P81" s="178" t="s">
        <v>694</v>
      </c>
      <c r="Q81" s="170" t="s">
        <v>703</v>
      </c>
      <c r="R81" s="88">
        <v>44197</v>
      </c>
      <c r="S81" s="88">
        <v>44561</v>
      </c>
      <c r="T81" s="4"/>
      <c r="U81" s="4"/>
      <c r="V81" s="4"/>
    </row>
    <row r="82" spans="1:22" ht="52" customHeight="1" x14ac:dyDescent="0.15">
      <c r="A82" s="381"/>
      <c r="B82" s="387"/>
      <c r="C82" s="385"/>
      <c r="D82" s="159"/>
      <c r="E82" s="386"/>
      <c r="F82" s="90"/>
      <c r="G82" s="392"/>
      <c r="H82" s="167" t="s">
        <v>356</v>
      </c>
      <c r="I82" s="173" t="s">
        <v>173</v>
      </c>
      <c r="J82" s="4"/>
      <c r="K82" s="87" t="s">
        <v>544</v>
      </c>
      <c r="L82" s="162" t="s">
        <v>350</v>
      </c>
      <c r="M82" s="162" t="s">
        <v>350</v>
      </c>
      <c r="N82" s="162" t="s">
        <v>351</v>
      </c>
      <c r="O82" s="162" t="s">
        <v>357</v>
      </c>
      <c r="P82" s="178" t="s">
        <v>694</v>
      </c>
      <c r="Q82" s="170" t="s">
        <v>703</v>
      </c>
      <c r="R82" s="88">
        <v>44197</v>
      </c>
      <c r="S82" s="88">
        <v>44561</v>
      </c>
      <c r="T82" s="4"/>
      <c r="U82" s="4"/>
      <c r="V82" s="4"/>
    </row>
    <row r="83" spans="1:22" ht="78" x14ac:dyDescent="0.15">
      <c r="A83" s="381"/>
      <c r="B83" s="387"/>
      <c r="C83" s="385"/>
      <c r="D83" s="90"/>
      <c r="E83" s="386"/>
      <c r="F83" s="90"/>
      <c r="G83" s="392"/>
      <c r="H83" s="161" t="s">
        <v>545</v>
      </c>
      <c r="I83" s="173" t="s">
        <v>173</v>
      </c>
      <c r="J83" s="4"/>
      <c r="K83" s="87" t="s">
        <v>546</v>
      </c>
      <c r="L83" s="160" t="s">
        <v>236</v>
      </c>
      <c r="M83" s="160" t="s">
        <v>175</v>
      </c>
      <c r="N83" s="162" t="s">
        <v>368</v>
      </c>
      <c r="O83" s="160" t="s">
        <v>547</v>
      </c>
      <c r="P83" s="178" t="s">
        <v>694</v>
      </c>
      <c r="Q83" s="170" t="s">
        <v>703</v>
      </c>
      <c r="R83" s="88">
        <v>44197</v>
      </c>
      <c r="S83" s="88">
        <v>44561</v>
      </c>
      <c r="T83" s="4"/>
      <c r="U83" s="4"/>
      <c r="V83" s="4"/>
    </row>
    <row r="84" spans="1:22" ht="78" customHeight="1" x14ac:dyDescent="0.15">
      <c r="A84" s="381"/>
      <c r="B84" s="387"/>
      <c r="C84" s="385"/>
      <c r="D84" s="90"/>
      <c r="E84" s="386"/>
      <c r="F84" s="90"/>
      <c r="G84" s="392"/>
      <c r="H84" s="161" t="s">
        <v>369</v>
      </c>
      <c r="I84" s="173" t="s">
        <v>173</v>
      </c>
      <c r="J84" s="4"/>
      <c r="K84" s="86" t="s">
        <v>548</v>
      </c>
      <c r="L84" s="160" t="s">
        <v>236</v>
      </c>
      <c r="M84" s="160" t="s">
        <v>549</v>
      </c>
      <c r="N84" s="162" t="s">
        <v>368</v>
      </c>
      <c r="O84" s="160" t="s">
        <v>550</v>
      </c>
      <c r="P84" s="160" t="s">
        <v>551</v>
      </c>
      <c r="Q84" s="169" t="s">
        <v>176</v>
      </c>
      <c r="R84" s="88">
        <v>44197</v>
      </c>
      <c r="S84" s="88">
        <v>44561</v>
      </c>
      <c r="T84" s="4"/>
      <c r="U84" s="4"/>
      <c r="V84" s="4"/>
    </row>
    <row r="85" spans="1:22" ht="91" x14ac:dyDescent="0.15">
      <c r="A85" s="381"/>
      <c r="B85" s="387"/>
      <c r="C85" s="385"/>
      <c r="D85" s="90"/>
      <c r="E85" s="386"/>
      <c r="F85" s="90"/>
      <c r="G85" s="392"/>
      <c r="H85" s="161" t="s">
        <v>367</v>
      </c>
      <c r="I85" s="162" t="s">
        <v>173</v>
      </c>
      <c r="J85" s="4"/>
      <c r="K85" s="87" t="s">
        <v>617</v>
      </c>
      <c r="L85" s="160" t="s">
        <v>236</v>
      </c>
      <c r="M85" s="160" t="s">
        <v>236</v>
      </c>
      <c r="N85" s="162" t="s">
        <v>555</v>
      </c>
      <c r="O85" s="160" t="s">
        <v>618</v>
      </c>
      <c r="P85" s="178" t="s">
        <v>694</v>
      </c>
      <c r="Q85" s="170" t="s">
        <v>703</v>
      </c>
      <c r="R85" s="88">
        <v>44197</v>
      </c>
      <c r="S85" s="88">
        <v>44561</v>
      </c>
      <c r="T85" s="4"/>
      <c r="U85" s="4"/>
      <c r="V85" s="4"/>
    </row>
    <row r="86" spans="1:22" ht="39" x14ac:dyDescent="0.15">
      <c r="A86" s="381"/>
      <c r="B86" s="387"/>
      <c r="C86" s="385"/>
      <c r="D86" s="159"/>
      <c r="E86" s="386"/>
      <c r="F86" s="90"/>
      <c r="G86" s="392"/>
      <c r="H86" s="145" t="s">
        <v>552</v>
      </c>
      <c r="I86" s="162" t="s">
        <v>173</v>
      </c>
      <c r="J86" s="4"/>
      <c r="K86" s="87" t="s">
        <v>553</v>
      </c>
      <c r="L86" s="160" t="s">
        <v>236</v>
      </c>
      <c r="M86" s="160" t="s">
        <v>549</v>
      </c>
      <c r="N86" s="162" t="s">
        <v>368</v>
      </c>
      <c r="O86" s="160" t="s">
        <v>554</v>
      </c>
      <c r="P86" s="160" t="s">
        <v>694</v>
      </c>
      <c r="Q86" s="170" t="s">
        <v>703</v>
      </c>
      <c r="R86" s="88">
        <v>44197</v>
      </c>
      <c r="S86" s="88">
        <v>44561</v>
      </c>
      <c r="T86" s="4"/>
      <c r="U86" s="4"/>
      <c r="V86" s="87"/>
    </row>
    <row r="87" spans="1:22" ht="36" customHeight="1" x14ac:dyDescent="0.15">
      <c r="A87" s="381"/>
      <c r="B87" s="387"/>
      <c r="C87" s="385"/>
      <c r="D87" s="159"/>
      <c r="E87" s="386"/>
      <c r="F87" s="90"/>
      <c r="G87" s="392"/>
      <c r="H87" s="155" t="s">
        <v>515</v>
      </c>
      <c r="I87" s="162" t="s">
        <v>173</v>
      </c>
      <c r="J87" s="162"/>
      <c r="K87" s="87" t="s">
        <v>516</v>
      </c>
      <c r="L87" s="160" t="s">
        <v>510</v>
      </c>
      <c r="M87" s="160" t="s">
        <v>510</v>
      </c>
      <c r="N87" s="160" t="s">
        <v>496</v>
      </c>
      <c r="O87" s="160" t="s">
        <v>531</v>
      </c>
      <c r="P87" s="178" t="s">
        <v>694</v>
      </c>
      <c r="Q87" s="170" t="s">
        <v>694</v>
      </c>
      <c r="R87" s="88">
        <v>44197</v>
      </c>
      <c r="S87" s="88">
        <v>44561</v>
      </c>
      <c r="T87" s="4"/>
      <c r="U87" s="4"/>
      <c r="V87" s="4"/>
    </row>
    <row r="88" spans="1:22" ht="78" x14ac:dyDescent="0.15">
      <c r="A88" s="381"/>
      <c r="B88" s="387"/>
      <c r="C88" s="385"/>
      <c r="D88" s="159"/>
      <c r="E88" s="386"/>
      <c r="F88" s="90"/>
      <c r="G88" s="392"/>
      <c r="H88" s="155" t="s">
        <v>517</v>
      </c>
      <c r="I88" s="162" t="s">
        <v>173</v>
      </c>
      <c r="J88" s="162"/>
      <c r="K88" s="87" t="s">
        <v>530</v>
      </c>
      <c r="L88" s="160" t="s">
        <v>510</v>
      </c>
      <c r="M88" s="160" t="s">
        <v>510</v>
      </c>
      <c r="N88" s="160" t="s">
        <v>496</v>
      </c>
      <c r="O88" s="160" t="s">
        <v>531</v>
      </c>
      <c r="P88" s="178" t="s">
        <v>694</v>
      </c>
      <c r="Q88" s="170" t="s">
        <v>694</v>
      </c>
      <c r="R88" s="88">
        <v>44197</v>
      </c>
      <c r="S88" s="88">
        <v>44561</v>
      </c>
      <c r="T88" s="4"/>
      <c r="U88" s="4"/>
      <c r="V88" s="4"/>
    </row>
    <row r="89" spans="1:22" ht="39" x14ac:dyDescent="0.15">
      <c r="A89" s="381"/>
      <c r="B89" s="387"/>
      <c r="C89" s="385"/>
      <c r="D89" s="159"/>
      <c r="E89" s="386"/>
      <c r="F89" s="90"/>
      <c r="G89" s="392"/>
      <c r="H89" s="156" t="s">
        <v>712</v>
      </c>
      <c r="I89" s="162" t="s">
        <v>173</v>
      </c>
      <c r="J89" s="162"/>
      <c r="K89" s="87" t="s">
        <v>532</v>
      </c>
      <c r="L89" s="160" t="s">
        <v>510</v>
      </c>
      <c r="M89" s="160" t="s">
        <v>510</v>
      </c>
      <c r="N89" s="160" t="s">
        <v>496</v>
      </c>
      <c r="O89" s="160" t="s">
        <v>533</v>
      </c>
      <c r="P89" s="178" t="s">
        <v>694</v>
      </c>
      <c r="Q89" s="170" t="s">
        <v>703</v>
      </c>
      <c r="R89" s="88">
        <v>44197</v>
      </c>
      <c r="S89" s="88">
        <v>44561</v>
      </c>
      <c r="T89" s="4"/>
      <c r="U89" s="4"/>
      <c r="V89" s="4"/>
    </row>
    <row r="90" spans="1:22" ht="52" x14ac:dyDescent="0.15">
      <c r="A90" s="381"/>
      <c r="B90" s="387"/>
      <c r="C90" s="385"/>
      <c r="D90" s="159"/>
      <c r="E90" s="386"/>
      <c r="F90" s="90"/>
      <c r="G90" s="392"/>
      <c r="H90" s="156" t="s">
        <v>534</v>
      </c>
      <c r="I90" s="162" t="s">
        <v>173</v>
      </c>
      <c r="J90" s="162"/>
      <c r="K90" s="87" t="s">
        <v>535</v>
      </c>
      <c r="L90" s="160" t="s">
        <v>510</v>
      </c>
      <c r="M90" s="160" t="s">
        <v>510</v>
      </c>
      <c r="N90" s="160" t="s">
        <v>496</v>
      </c>
      <c r="O90" s="160" t="s">
        <v>536</v>
      </c>
      <c r="P90" s="178" t="s">
        <v>694</v>
      </c>
      <c r="Q90" s="170" t="s">
        <v>694</v>
      </c>
      <c r="R90" s="88">
        <v>44197</v>
      </c>
      <c r="S90" s="88">
        <v>44561</v>
      </c>
      <c r="T90" s="4"/>
      <c r="U90" s="4"/>
      <c r="V90" s="4"/>
    </row>
  </sheetData>
  <autoFilter ref="A1:V90" xr:uid="{CEA5209D-D075-ED49-A45E-CDAA3A1AF00B}">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65">
    <mergeCell ref="B2:V2"/>
    <mergeCell ref="B1:V1"/>
    <mergeCell ref="B3:V3"/>
    <mergeCell ref="G75:G90"/>
    <mergeCell ref="C75:C90"/>
    <mergeCell ref="B75:B90"/>
    <mergeCell ref="G61:G74"/>
    <mergeCell ref="C50:C60"/>
    <mergeCell ref="B50:B60"/>
    <mergeCell ref="G50:G60"/>
    <mergeCell ref="C46:C49"/>
    <mergeCell ref="B46:B49"/>
    <mergeCell ref="C17:C22"/>
    <mergeCell ref="B17:B22"/>
    <mergeCell ref="E17:E22"/>
    <mergeCell ref="G17:G22"/>
    <mergeCell ref="A75:A90"/>
    <mergeCell ref="E75:E90"/>
    <mergeCell ref="A50:A60"/>
    <mergeCell ref="E50:E60"/>
    <mergeCell ref="F59:F60"/>
    <mergeCell ref="E61:E74"/>
    <mergeCell ref="C61:C74"/>
    <mergeCell ref="B61:B74"/>
    <mergeCell ref="A61:A74"/>
    <mergeCell ref="F57:F58"/>
    <mergeCell ref="F55:F56"/>
    <mergeCell ref="F53:F54"/>
    <mergeCell ref="F51:F52"/>
    <mergeCell ref="A46:A49"/>
    <mergeCell ref="E46:E49"/>
    <mergeCell ref="G46:G49"/>
    <mergeCell ref="C23:C45"/>
    <mergeCell ref="B23:B45"/>
    <mergeCell ref="A23:A45"/>
    <mergeCell ref="G23:G45"/>
    <mergeCell ref="A17:A22"/>
    <mergeCell ref="T6:T7"/>
    <mergeCell ref="V6:V7"/>
    <mergeCell ref="A6:A7"/>
    <mergeCell ref="B6:B7"/>
    <mergeCell ref="H6:H7"/>
    <mergeCell ref="K6:K7"/>
    <mergeCell ref="N6:N7"/>
    <mergeCell ref="O6:O7"/>
    <mergeCell ref="U6:U7"/>
    <mergeCell ref="I6:I7"/>
    <mergeCell ref="J6:J7"/>
    <mergeCell ref="L6:M6"/>
    <mergeCell ref="A8:A16"/>
    <mergeCell ref="B8:B16"/>
    <mergeCell ref="G8:G16"/>
    <mergeCell ref="C8:C16"/>
    <mergeCell ref="E8:E16"/>
    <mergeCell ref="G6:G7"/>
    <mergeCell ref="C6:C7"/>
    <mergeCell ref="D6:D7"/>
    <mergeCell ref="J5:U5"/>
    <mergeCell ref="P6:P7"/>
    <mergeCell ref="Q6:Q7"/>
    <mergeCell ref="R6:S6"/>
    <mergeCell ref="B4:C4"/>
    <mergeCell ref="B5:G5"/>
    <mergeCell ref="E6:E7"/>
    <mergeCell ref="F6:F7"/>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505BE-F409-C147-8F1D-D7D5EECEEFE2}">
  <dimension ref="B1:K7"/>
  <sheetViews>
    <sheetView workbookViewId="0">
      <selection activeCell="K8" sqref="K8"/>
    </sheetView>
  </sheetViews>
  <sheetFormatPr baseColWidth="10" defaultRowHeight="15" x14ac:dyDescent="0.2"/>
  <cols>
    <col min="1" max="1" width="4" customWidth="1"/>
    <col min="2" max="2" width="3.33203125" customWidth="1"/>
    <col min="5" max="5" width="11.1640625" bestFit="1" customWidth="1"/>
    <col min="7" max="8" width="13.6640625" bestFit="1" customWidth="1"/>
    <col min="12" max="12" width="43.5" customWidth="1"/>
    <col min="13" max="13" width="13.6640625" bestFit="1" customWidth="1"/>
  </cols>
  <sheetData>
    <row r="1" spans="2:11" ht="12" customHeight="1" x14ac:dyDescent="0.2"/>
    <row r="2" spans="2:11" x14ac:dyDescent="0.2">
      <c r="B2" s="199"/>
      <c r="C2" t="s">
        <v>704</v>
      </c>
    </row>
    <row r="3" spans="2:11" x14ac:dyDescent="0.2">
      <c r="B3" s="201"/>
      <c r="C3" t="s">
        <v>706</v>
      </c>
    </row>
    <row r="4" spans="2:11" x14ac:dyDescent="0.2">
      <c r="B4" s="200"/>
      <c r="C4" t="s">
        <v>705</v>
      </c>
    </row>
    <row r="5" spans="2:11" x14ac:dyDescent="0.2">
      <c r="B5" s="205"/>
      <c r="C5" t="s">
        <v>709</v>
      </c>
    </row>
    <row r="7" spans="2:11" x14ac:dyDescent="0.2">
      <c r="K7" s="285"/>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90"/>
  <sheetViews>
    <sheetView topLeftCell="F4" zoomScaleNormal="100" zoomScaleSheetLayoutView="100" workbookViewId="0">
      <selection activeCell="M8" sqref="M8"/>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9" width="29.1640625" style="179" customWidth="1"/>
    <col min="10" max="11" width="29.1640625" style="1" customWidth="1"/>
    <col min="12" max="12" width="15" style="6"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369" t="s">
        <v>0</v>
      </c>
      <c r="C1" s="369"/>
      <c r="D1" s="369"/>
      <c r="E1" s="369"/>
      <c r="F1" s="369"/>
      <c r="G1" s="369"/>
      <c r="H1" s="369"/>
      <c r="I1" s="369"/>
      <c r="J1" s="369"/>
      <c r="K1" s="369"/>
      <c r="L1" s="369"/>
      <c r="M1" s="369"/>
      <c r="N1" s="369"/>
      <c r="O1" s="52"/>
      <c r="P1" s="52"/>
      <c r="Q1" s="52"/>
      <c r="R1" s="52"/>
      <c r="S1" s="52"/>
      <c r="T1" s="52"/>
      <c r="U1" s="52"/>
      <c r="V1" s="52"/>
      <c r="W1" s="52"/>
    </row>
    <row r="2" spans="1:23" s="2" customFormat="1" ht="24" customHeight="1" x14ac:dyDescent="0.15">
      <c r="B2" s="369" t="s">
        <v>46</v>
      </c>
      <c r="C2" s="369"/>
      <c r="D2" s="369"/>
      <c r="E2" s="369"/>
      <c r="F2" s="369"/>
      <c r="G2" s="369"/>
      <c r="H2" s="369"/>
      <c r="I2" s="369"/>
      <c r="J2" s="369"/>
      <c r="K2" s="369"/>
      <c r="L2" s="369"/>
      <c r="M2" s="369"/>
      <c r="N2" s="369"/>
      <c r="O2" s="52"/>
      <c r="P2" s="52"/>
      <c r="Q2" s="52"/>
      <c r="R2" s="52"/>
      <c r="S2" s="52"/>
      <c r="T2" s="52"/>
      <c r="U2" s="52"/>
      <c r="V2" s="52"/>
      <c r="W2" s="52"/>
    </row>
    <row r="3" spans="1:23" s="2" customFormat="1" ht="24" customHeight="1" x14ac:dyDescent="0.15">
      <c r="B3" s="391" t="s">
        <v>45</v>
      </c>
      <c r="C3" s="391"/>
      <c r="D3" s="391"/>
      <c r="E3" s="391"/>
      <c r="F3" s="391"/>
      <c r="G3" s="391"/>
      <c r="H3" s="391"/>
      <c r="I3" s="391"/>
      <c r="J3" s="391"/>
      <c r="K3" s="391"/>
      <c r="L3" s="391"/>
      <c r="M3" s="391"/>
      <c r="N3" s="391"/>
      <c r="O3" s="53"/>
      <c r="P3" s="53"/>
      <c r="Q3" s="53"/>
      <c r="R3" s="53"/>
      <c r="S3" s="53"/>
      <c r="T3" s="53"/>
      <c r="U3" s="53"/>
      <c r="V3" s="53"/>
      <c r="W3" s="53"/>
    </row>
    <row r="4" spans="1:23" s="2" customFormat="1" ht="24" customHeight="1" x14ac:dyDescent="0.15">
      <c r="A4" s="20" t="s">
        <v>43</v>
      </c>
      <c r="B4" s="394" t="s">
        <v>689</v>
      </c>
      <c r="C4" s="395"/>
      <c r="D4" s="31" t="s">
        <v>44</v>
      </c>
      <c r="E4" s="32" t="s">
        <v>690</v>
      </c>
      <c r="F4" s="33"/>
      <c r="G4" s="12"/>
      <c r="H4" s="12"/>
      <c r="I4" s="176"/>
      <c r="J4" s="12"/>
      <c r="K4" s="12"/>
      <c r="L4" s="12"/>
      <c r="M4" s="12"/>
      <c r="N4" s="12"/>
      <c r="O4" s="12"/>
      <c r="P4" s="12"/>
      <c r="Q4" s="12"/>
      <c r="R4" s="12"/>
      <c r="S4" s="12"/>
      <c r="T4" s="12"/>
      <c r="U4" s="12"/>
      <c r="V4" s="12"/>
      <c r="W4" s="12"/>
    </row>
    <row r="5" spans="1:23" s="2" customFormat="1" ht="49.5" customHeight="1" x14ac:dyDescent="0.15">
      <c r="A5" s="21" t="s">
        <v>20</v>
      </c>
      <c r="B5" s="376" t="s">
        <v>21</v>
      </c>
      <c r="C5" s="377"/>
      <c r="D5" s="377"/>
      <c r="E5" s="377"/>
      <c r="F5" s="377"/>
      <c r="G5" s="378"/>
      <c r="H5" s="35"/>
      <c r="I5" s="177" t="s">
        <v>22</v>
      </c>
      <c r="J5" s="387" t="s">
        <v>23</v>
      </c>
      <c r="K5" s="387"/>
      <c r="L5" s="387"/>
      <c r="M5" s="387"/>
      <c r="N5" s="387"/>
    </row>
    <row r="6" spans="1:23" s="3" customFormat="1" ht="34.5" customHeight="1" x14ac:dyDescent="0.2">
      <c r="A6" s="382" t="s">
        <v>27</v>
      </c>
      <c r="B6" s="382" t="s">
        <v>7</v>
      </c>
      <c r="C6" s="382" t="s">
        <v>148</v>
      </c>
      <c r="D6" s="382" t="s">
        <v>149</v>
      </c>
      <c r="E6" s="382" t="s">
        <v>150</v>
      </c>
      <c r="F6" s="382" t="s">
        <v>10</v>
      </c>
      <c r="G6" s="382" t="s">
        <v>16</v>
      </c>
      <c r="H6" s="373" t="s">
        <v>151</v>
      </c>
      <c r="I6" s="373" t="s">
        <v>171</v>
      </c>
      <c r="J6" s="373"/>
      <c r="K6" s="373"/>
      <c r="L6" s="373"/>
      <c r="M6" s="373"/>
      <c r="N6" s="373"/>
    </row>
    <row r="7" spans="1:23" s="3" customFormat="1" ht="31.5" customHeight="1" x14ac:dyDescent="0.2">
      <c r="A7" s="383"/>
      <c r="B7" s="383"/>
      <c r="C7" s="383"/>
      <c r="D7" s="383"/>
      <c r="E7" s="383"/>
      <c r="F7" s="383"/>
      <c r="G7" s="383"/>
      <c r="H7" s="373"/>
      <c r="I7" s="164" t="s">
        <v>169</v>
      </c>
      <c r="J7" s="164" t="s">
        <v>170</v>
      </c>
      <c r="K7" s="164" t="s">
        <v>48</v>
      </c>
      <c r="L7" s="164" t="s">
        <v>2</v>
      </c>
      <c r="M7" s="164" t="s">
        <v>3</v>
      </c>
      <c r="N7" s="164" t="s">
        <v>4</v>
      </c>
    </row>
    <row r="8" spans="1:23" s="3" customFormat="1" ht="91" x14ac:dyDescent="0.2">
      <c r="A8" s="384">
        <v>1</v>
      </c>
      <c r="B8" s="384" t="s">
        <v>8</v>
      </c>
      <c r="C8" s="380" t="s">
        <v>136</v>
      </c>
      <c r="D8" s="166" t="s">
        <v>157</v>
      </c>
      <c r="E8" s="380" t="s">
        <v>9</v>
      </c>
      <c r="F8" s="9" t="s">
        <v>11</v>
      </c>
      <c r="G8" s="380" t="s">
        <v>47</v>
      </c>
      <c r="H8" s="10" t="s">
        <v>571</v>
      </c>
      <c r="I8" s="210" t="s">
        <v>604</v>
      </c>
      <c r="J8" s="259" t="s">
        <v>694</v>
      </c>
      <c r="K8" s="259" t="s">
        <v>694</v>
      </c>
      <c r="L8" s="178" t="s">
        <v>694</v>
      </c>
      <c r="M8" s="258" t="s">
        <v>694</v>
      </c>
      <c r="N8" s="5" t="s">
        <v>793</v>
      </c>
    </row>
    <row r="9" spans="1:23" ht="98" customHeight="1" x14ac:dyDescent="0.15">
      <c r="A9" s="384"/>
      <c r="B9" s="384"/>
      <c r="C9" s="380"/>
      <c r="D9" s="166" t="s">
        <v>17</v>
      </c>
      <c r="E9" s="380"/>
      <c r="F9" s="159" t="s">
        <v>12</v>
      </c>
      <c r="G9" s="380"/>
      <c r="H9" s="10" t="s">
        <v>606</v>
      </c>
      <c r="I9" s="196" t="s">
        <v>575</v>
      </c>
      <c r="J9" s="87" t="s">
        <v>727</v>
      </c>
      <c r="K9" s="252" t="s">
        <v>771</v>
      </c>
      <c r="L9" s="215">
        <f>+(828+66)/1020</f>
        <v>0.87647058823529411</v>
      </c>
      <c r="M9" s="88">
        <v>44306</v>
      </c>
      <c r="N9" s="216"/>
    </row>
    <row r="10" spans="1:23" ht="130" x14ac:dyDescent="0.15">
      <c r="A10" s="384"/>
      <c r="B10" s="384"/>
      <c r="C10" s="380"/>
      <c r="D10" s="166" t="s">
        <v>18</v>
      </c>
      <c r="E10" s="380"/>
      <c r="F10" s="159" t="s">
        <v>13</v>
      </c>
      <c r="G10" s="380"/>
      <c r="H10" s="10" t="s">
        <v>415</v>
      </c>
      <c r="I10" s="197" t="s">
        <v>578</v>
      </c>
      <c r="J10" s="214" t="s">
        <v>740</v>
      </c>
      <c r="K10" s="234" t="s">
        <v>741</v>
      </c>
      <c r="L10" s="193" t="s">
        <v>694</v>
      </c>
      <c r="M10" s="88">
        <v>44306</v>
      </c>
      <c r="N10" s="4"/>
    </row>
    <row r="11" spans="1:23" ht="65" x14ac:dyDescent="0.15">
      <c r="A11" s="384"/>
      <c r="B11" s="384"/>
      <c r="C11" s="380"/>
      <c r="D11" s="166" t="s">
        <v>135</v>
      </c>
      <c r="E11" s="380"/>
      <c r="F11" s="159" t="s">
        <v>14</v>
      </c>
      <c r="G11" s="380"/>
      <c r="H11" s="10" t="s">
        <v>452</v>
      </c>
      <c r="I11" s="197" t="s">
        <v>728</v>
      </c>
      <c r="J11" s="219" t="s">
        <v>730</v>
      </c>
      <c r="K11" s="235" t="s">
        <v>742</v>
      </c>
      <c r="L11" s="178" t="s">
        <v>694</v>
      </c>
      <c r="M11" s="88">
        <v>44306</v>
      </c>
      <c r="N11" s="4"/>
    </row>
    <row r="12" spans="1:23" ht="139" customHeight="1" x14ac:dyDescent="0.15">
      <c r="A12" s="384"/>
      <c r="B12" s="384"/>
      <c r="C12" s="380"/>
      <c r="D12" s="166" t="s">
        <v>19</v>
      </c>
      <c r="E12" s="380"/>
      <c r="F12" s="159" t="s">
        <v>15</v>
      </c>
      <c r="G12" s="380"/>
      <c r="H12" s="10" t="s">
        <v>492</v>
      </c>
      <c r="I12" s="197" t="s">
        <v>729</v>
      </c>
      <c r="J12" s="87" t="s">
        <v>744</v>
      </c>
      <c r="K12" s="237" t="s">
        <v>743</v>
      </c>
      <c r="L12" s="238">
        <f>181332/7286650</f>
        <v>2.4885509802172467E-2</v>
      </c>
      <c r="M12" s="88">
        <v>44319</v>
      </c>
      <c r="N12" s="87" t="s">
        <v>745</v>
      </c>
    </row>
    <row r="13" spans="1:23" ht="279" customHeight="1" x14ac:dyDescent="0.15">
      <c r="A13" s="384"/>
      <c r="B13" s="384"/>
      <c r="C13" s="380"/>
      <c r="D13" s="166"/>
      <c r="E13" s="380"/>
      <c r="F13" s="159"/>
      <c r="G13" s="380"/>
      <c r="H13" s="10" t="s">
        <v>419</v>
      </c>
      <c r="I13" s="204" t="s">
        <v>654</v>
      </c>
      <c r="J13" s="87" t="s">
        <v>856</v>
      </c>
      <c r="K13" s="268" t="s">
        <v>851</v>
      </c>
      <c r="L13" s="278">
        <f>150/157</f>
        <v>0.95541401273885351</v>
      </c>
      <c r="M13" s="75">
        <v>44228</v>
      </c>
      <c r="N13" s="87" t="s">
        <v>852</v>
      </c>
    </row>
    <row r="14" spans="1:23" ht="140" customHeight="1" x14ac:dyDescent="0.15">
      <c r="A14" s="384"/>
      <c r="B14" s="384"/>
      <c r="C14" s="380"/>
      <c r="D14" s="166"/>
      <c r="E14" s="380"/>
      <c r="F14" s="159"/>
      <c r="G14" s="380"/>
      <c r="H14" s="10" t="s">
        <v>418</v>
      </c>
      <c r="I14" s="204" t="s">
        <v>862</v>
      </c>
      <c r="J14" s="87" t="s">
        <v>857</v>
      </c>
      <c r="K14" s="277" t="s">
        <v>853</v>
      </c>
      <c r="L14" s="278">
        <f>56/71</f>
        <v>0.78873239436619713</v>
      </c>
      <c r="M14" s="75">
        <v>44228</v>
      </c>
      <c r="N14" s="87" t="s">
        <v>858</v>
      </c>
    </row>
    <row r="15" spans="1:23" ht="78" x14ac:dyDescent="0.15">
      <c r="A15" s="384"/>
      <c r="B15" s="384"/>
      <c r="C15" s="380"/>
      <c r="D15" s="166"/>
      <c r="E15" s="380"/>
      <c r="F15" s="159"/>
      <c r="G15" s="380"/>
      <c r="H15" s="10" t="s">
        <v>849</v>
      </c>
      <c r="I15" s="204" t="s">
        <v>657</v>
      </c>
      <c r="J15" s="87" t="s">
        <v>859</v>
      </c>
      <c r="K15" s="268" t="s">
        <v>854</v>
      </c>
      <c r="L15" s="278">
        <f>42/157</f>
        <v>0.26751592356687898</v>
      </c>
      <c r="M15" s="75">
        <v>44299</v>
      </c>
      <c r="N15" s="87" t="s">
        <v>860</v>
      </c>
    </row>
    <row r="16" spans="1:23" ht="117" x14ac:dyDescent="0.15">
      <c r="A16" s="384"/>
      <c r="B16" s="384"/>
      <c r="C16" s="380"/>
      <c r="D16" s="166"/>
      <c r="E16" s="380"/>
      <c r="F16" s="159"/>
      <c r="G16" s="380"/>
      <c r="H16" s="10" t="s">
        <v>603</v>
      </c>
      <c r="I16" s="197" t="s">
        <v>609</v>
      </c>
      <c r="J16" s="87" t="s">
        <v>746</v>
      </c>
      <c r="K16" s="235" t="s">
        <v>747</v>
      </c>
      <c r="L16" s="178" t="s">
        <v>694</v>
      </c>
      <c r="M16" s="88">
        <v>44279</v>
      </c>
      <c r="N16" s="4"/>
    </row>
    <row r="17" spans="1:14" ht="130" customHeight="1" x14ac:dyDescent="0.15">
      <c r="A17" s="381">
        <v>2</v>
      </c>
      <c r="B17" s="387" t="s">
        <v>49</v>
      </c>
      <c r="C17" s="386" t="s">
        <v>66</v>
      </c>
      <c r="D17" s="159" t="s">
        <v>55</v>
      </c>
      <c r="E17" s="385" t="s">
        <v>59</v>
      </c>
      <c r="F17" s="161" t="s">
        <v>60</v>
      </c>
      <c r="G17" s="385" t="s">
        <v>64</v>
      </c>
      <c r="H17" s="159" t="s">
        <v>389</v>
      </c>
      <c r="I17" s="197" t="s">
        <v>613</v>
      </c>
      <c r="J17" s="87" t="s">
        <v>779</v>
      </c>
      <c r="K17" s="239" t="s">
        <v>780</v>
      </c>
      <c r="L17" s="255" t="s">
        <v>694</v>
      </c>
      <c r="M17" s="88">
        <v>44337</v>
      </c>
      <c r="N17" s="4"/>
    </row>
    <row r="18" spans="1:14" ht="117" x14ac:dyDescent="0.15">
      <c r="A18" s="381"/>
      <c r="B18" s="387"/>
      <c r="C18" s="386"/>
      <c r="D18" s="159" t="s">
        <v>56</v>
      </c>
      <c r="E18" s="385"/>
      <c r="F18" s="25" t="s">
        <v>61</v>
      </c>
      <c r="G18" s="385"/>
      <c r="H18" s="159" t="s">
        <v>407</v>
      </c>
      <c r="I18" s="197" t="s">
        <v>639</v>
      </c>
      <c r="J18" s="266" t="s">
        <v>694</v>
      </c>
      <c r="K18" s="266" t="s">
        <v>694</v>
      </c>
      <c r="L18" s="266" t="s">
        <v>694</v>
      </c>
      <c r="M18" s="88">
        <v>44337</v>
      </c>
      <c r="N18" s="87" t="s">
        <v>870</v>
      </c>
    </row>
    <row r="19" spans="1:14" ht="221" x14ac:dyDescent="0.15">
      <c r="A19" s="381"/>
      <c r="B19" s="387"/>
      <c r="C19" s="386"/>
      <c r="D19" s="159" t="s">
        <v>57</v>
      </c>
      <c r="E19" s="385"/>
      <c r="F19" s="161" t="s">
        <v>62</v>
      </c>
      <c r="G19" s="385"/>
      <c r="H19" s="151" t="s">
        <v>614</v>
      </c>
      <c r="I19" s="207" t="s">
        <v>616</v>
      </c>
      <c r="J19" s="87" t="s">
        <v>738</v>
      </c>
      <c r="K19" s="239" t="s">
        <v>748</v>
      </c>
      <c r="L19" s="183" t="s">
        <v>321</v>
      </c>
      <c r="M19" s="88">
        <v>44258</v>
      </c>
      <c r="N19" s="4"/>
    </row>
    <row r="20" spans="1:14" ht="78" x14ac:dyDescent="0.15">
      <c r="A20" s="381"/>
      <c r="B20" s="387"/>
      <c r="C20" s="386"/>
      <c r="D20" s="159" t="s">
        <v>58</v>
      </c>
      <c r="E20" s="385"/>
      <c r="F20" s="161" t="s">
        <v>63</v>
      </c>
      <c r="G20" s="385"/>
      <c r="H20" s="155" t="s">
        <v>508</v>
      </c>
      <c r="I20" s="198" t="s">
        <v>511</v>
      </c>
      <c r="J20" s="236" t="s">
        <v>694</v>
      </c>
      <c r="K20" s="236" t="s">
        <v>694</v>
      </c>
      <c r="L20" s="266" t="s">
        <v>694</v>
      </c>
      <c r="M20" s="88">
        <v>44308</v>
      </c>
      <c r="N20" s="87" t="s">
        <v>873</v>
      </c>
    </row>
    <row r="21" spans="1:14" ht="55" customHeight="1" x14ac:dyDescent="0.15">
      <c r="A21" s="381"/>
      <c r="B21" s="387"/>
      <c r="C21" s="386"/>
      <c r="D21" s="161" t="s">
        <v>65</v>
      </c>
      <c r="E21" s="385"/>
      <c r="F21" s="161" t="s">
        <v>82</v>
      </c>
      <c r="G21" s="385"/>
      <c r="H21" s="155" t="s">
        <v>512</v>
      </c>
      <c r="I21" s="197" t="s">
        <v>514</v>
      </c>
      <c r="J21" s="87" t="s">
        <v>720</v>
      </c>
      <c r="K21" s="235" t="s">
        <v>511</v>
      </c>
      <c r="L21" s="213" t="s">
        <v>694</v>
      </c>
      <c r="M21" s="88">
        <v>44308</v>
      </c>
      <c r="N21" s="4"/>
    </row>
    <row r="22" spans="1:14" ht="39" x14ac:dyDescent="0.15">
      <c r="A22" s="381"/>
      <c r="B22" s="387"/>
      <c r="C22" s="386"/>
      <c r="D22" s="161"/>
      <c r="E22" s="385"/>
      <c r="F22" s="161"/>
      <c r="G22" s="385"/>
      <c r="H22" s="159" t="s">
        <v>413</v>
      </c>
      <c r="I22" s="202" t="s">
        <v>621</v>
      </c>
      <c r="J22" s="236" t="s">
        <v>694</v>
      </c>
      <c r="K22" s="236" t="s">
        <v>694</v>
      </c>
      <c r="L22" s="255" t="s">
        <v>694</v>
      </c>
      <c r="M22" s="255" t="s">
        <v>694</v>
      </c>
      <c r="N22" s="87" t="s">
        <v>792</v>
      </c>
    </row>
    <row r="23" spans="1:14" ht="78" customHeight="1" x14ac:dyDescent="0.15">
      <c r="A23" s="381">
        <v>3</v>
      </c>
      <c r="B23" s="387" t="s">
        <v>50</v>
      </c>
      <c r="C23" s="386" t="s">
        <v>137</v>
      </c>
      <c r="D23" s="159" t="s">
        <v>67</v>
      </c>
      <c r="E23" s="388" t="s">
        <v>75</v>
      </c>
      <c r="F23" s="172" t="s">
        <v>76</v>
      </c>
      <c r="G23" s="388" t="s">
        <v>83</v>
      </c>
      <c r="H23" s="161" t="s">
        <v>622</v>
      </c>
      <c r="I23" s="197" t="s">
        <v>247</v>
      </c>
      <c r="J23" s="236" t="s">
        <v>694</v>
      </c>
      <c r="K23" s="236" t="s">
        <v>694</v>
      </c>
      <c r="L23" s="282" t="s">
        <v>694</v>
      </c>
      <c r="M23" s="282" t="s">
        <v>694</v>
      </c>
      <c r="N23" s="87" t="s">
        <v>895</v>
      </c>
    </row>
    <row r="24" spans="1:14" ht="78" customHeight="1" x14ac:dyDescent="0.15">
      <c r="A24" s="381"/>
      <c r="B24" s="387"/>
      <c r="C24" s="386"/>
      <c r="D24" s="159" t="s">
        <v>56</v>
      </c>
      <c r="E24" s="389"/>
      <c r="F24" s="163" t="s">
        <v>77</v>
      </c>
      <c r="G24" s="389"/>
      <c r="H24" s="161" t="s">
        <v>323</v>
      </c>
      <c r="I24" s="197" t="s">
        <v>240</v>
      </c>
      <c r="J24" s="87" t="s">
        <v>872</v>
      </c>
      <c r="K24" s="236" t="s">
        <v>694</v>
      </c>
      <c r="L24" s="266" t="s">
        <v>694</v>
      </c>
      <c r="M24" s="88">
        <v>44321</v>
      </c>
      <c r="N24" s="263"/>
    </row>
    <row r="25" spans="1:14" ht="52" x14ac:dyDescent="0.15">
      <c r="A25" s="381"/>
      <c r="B25" s="387"/>
      <c r="C25" s="386"/>
      <c r="D25" s="159" t="s">
        <v>55</v>
      </c>
      <c r="E25" s="389"/>
      <c r="F25" s="172" t="s">
        <v>78</v>
      </c>
      <c r="G25" s="389"/>
      <c r="H25" s="161" t="s">
        <v>326</v>
      </c>
      <c r="I25" s="197" t="s">
        <v>248</v>
      </c>
      <c r="J25" s="236" t="s">
        <v>694</v>
      </c>
      <c r="K25" s="236" t="s">
        <v>694</v>
      </c>
      <c r="L25" s="266" t="s">
        <v>694</v>
      </c>
      <c r="M25" s="88">
        <v>44321</v>
      </c>
      <c r="N25" s="263" t="s">
        <v>871</v>
      </c>
    </row>
    <row r="26" spans="1:14" ht="72" customHeight="1" x14ac:dyDescent="0.15">
      <c r="A26" s="381"/>
      <c r="B26" s="387"/>
      <c r="C26" s="386"/>
      <c r="D26" s="159" t="s">
        <v>68</v>
      </c>
      <c r="E26" s="389"/>
      <c r="F26" s="152" t="s">
        <v>79</v>
      </c>
      <c r="G26" s="389"/>
      <c r="H26" s="161" t="s">
        <v>361</v>
      </c>
      <c r="I26" s="197" t="s">
        <v>409</v>
      </c>
      <c r="J26" s="87" t="s">
        <v>737</v>
      </c>
      <c r="K26" s="235" t="s">
        <v>749</v>
      </c>
      <c r="L26" s="221" t="s">
        <v>694</v>
      </c>
      <c r="M26" s="88">
        <v>44321</v>
      </c>
      <c r="N26" s="4"/>
    </row>
    <row r="27" spans="1:14" ht="52" x14ac:dyDescent="0.15">
      <c r="A27" s="381"/>
      <c r="B27" s="387"/>
      <c r="C27" s="386"/>
      <c r="D27" s="159" t="s">
        <v>74</v>
      </c>
      <c r="E27" s="389"/>
      <c r="F27" s="163" t="s">
        <v>80</v>
      </c>
      <c r="G27" s="389"/>
      <c r="H27" s="161" t="s">
        <v>408</v>
      </c>
      <c r="I27" s="197" t="s">
        <v>584</v>
      </c>
      <c r="J27" s="87" t="s">
        <v>707</v>
      </c>
      <c r="K27" s="235" t="s">
        <v>750</v>
      </c>
      <c r="L27" s="192" t="s">
        <v>694</v>
      </c>
      <c r="M27" s="88">
        <v>44265</v>
      </c>
      <c r="N27" s="4"/>
    </row>
    <row r="28" spans="1:14" ht="78" customHeight="1" x14ac:dyDescent="0.15">
      <c r="A28" s="381"/>
      <c r="B28" s="387"/>
      <c r="C28" s="386"/>
      <c r="D28" s="159" t="s">
        <v>69</v>
      </c>
      <c r="E28" s="389"/>
      <c r="F28" s="163" t="s">
        <v>81</v>
      </c>
      <c r="G28" s="389"/>
      <c r="H28" s="161" t="s">
        <v>280</v>
      </c>
      <c r="I28" s="160" t="s">
        <v>626</v>
      </c>
      <c r="J28" s="87" t="s">
        <v>695</v>
      </c>
      <c r="K28" s="235" t="s">
        <v>511</v>
      </c>
      <c r="L28" s="169" t="s">
        <v>694</v>
      </c>
      <c r="M28" s="88">
        <v>44238</v>
      </c>
      <c r="N28" s="191" t="s">
        <v>708</v>
      </c>
    </row>
    <row r="29" spans="1:14" ht="59" customHeight="1" x14ac:dyDescent="0.15">
      <c r="A29" s="381"/>
      <c r="B29" s="387"/>
      <c r="C29" s="386"/>
      <c r="D29" s="159" t="s">
        <v>70</v>
      </c>
      <c r="E29" s="389"/>
      <c r="F29" s="152" t="s">
        <v>79</v>
      </c>
      <c r="G29" s="389"/>
      <c r="H29" s="152" t="s">
        <v>585</v>
      </c>
      <c r="I29" s="197" t="s">
        <v>587</v>
      </c>
      <c r="J29" s="87" t="s">
        <v>751</v>
      </c>
      <c r="K29" s="237" t="s">
        <v>749</v>
      </c>
      <c r="L29" s="169" t="s">
        <v>694</v>
      </c>
      <c r="M29" s="88">
        <v>44321</v>
      </c>
      <c r="N29" s="4"/>
    </row>
    <row r="30" spans="1:14" ht="132" customHeight="1" x14ac:dyDescent="0.15">
      <c r="A30" s="381"/>
      <c r="B30" s="387"/>
      <c r="C30" s="386"/>
      <c r="D30" s="245"/>
      <c r="E30" s="389"/>
      <c r="F30" s="247" t="s">
        <v>80</v>
      </c>
      <c r="G30" s="389"/>
      <c r="H30" s="246" t="s">
        <v>764</v>
      </c>
      <c r="I30" s="202" t="s">
        <v>766</v>
      </c>
      <c r="J30" s="87" t="s">
        <v>767</v>
      </c>
      <c r="K30" s="237" t="s">
        <v>768</v>
      </c>
      <c r="L30" s="169" t="s">
        <v>694</v>
      </c>
      <c r="M30" s="88">
        <v>44337</v>
      </c>
      <c r="N30" s="4"/>
    </row>
    <row r="31" spans="1:14" ht="65" x14ac:dyDescent="0.15">
      <c r="A31" s="381"/>
      <c r="B31" s="387"/>
      <c r="C31" s="386"/>
      <c r="D31" s="152" t="s">
        <v>71</v>
      </c>
      <c r="E31" s="389"/>
      <c r="F31" s="247" t="s">
        <v>81</v>
      </c>
      <c r="G31" s="389"/>
      <c r="H31" s="152" t="s">
        <v>628</v>
      </c>
      <c r="I31" s="197" t="s">
        <v>619</v>
      </c>
      <c r="J31" s="217" t="s">
        <v>732</v>
      </c>
      <c r="K31" s="235" t="s">
        <v>619</v>
      </c>
      <c r="L31" s="222">
        <f>73/473</f>
        <v>0.15433403805496829</v>
      </c>
      <c r="M31" s="88">
        <v>44313</v>
      </c>
      <c r="N31" s="4"/>
    </row>
    <row r="32" spans="1:14" ht="104" customHeight="1" x14ac:dyDescent="0.15">
      <c r="A32" s="381"/>
      <c r="B32" s="387"/>
      <c r="C32" s="386"/>
      <c r="D32" s="159" t="s">
        <v>72</v>
      </c>
      <c r="E32" s="389"/>
      <c r="F32" s="163"/>
      <c r="G32" s="389"/>
      <c r="H32" s="161" t="s">
        <v>590</v>
      </c>
      <c r="I32" s="197" t="s">
        <v>596</v>
      </c>
      <c r="J32" s="87" t="s">
        <v>731</v>
      </c>
      <c r="K32" s="235" t="s">
        <v>752</v>
      </c>
      <c r="L32" s="218" t="s">
        <v>694</v>
      </c>
      <c r="M32" s="88">
        <v>44305</v>
      </c>
      <c r="N32" s="4"/>
    </row>
    <row r="33" spans="1:14" ht="169" x14ac:dyDescent="0.15">
      <c r="A33" s="381"/>
      <c r="B33" s="387"/>
      <c r="C33" s="386"/>
      <c r="D33" s="159" t="s">
        <v>73</v>
      </c>
      <c r="E33" s="389"/>
      <c r="F33" s="163"/>
      <c r="G33" s="389"/>
      <c r="H33" s="161" t="s">
        <v>242</v>
      </c>
      <c r="I33" s="204" t="s">
        <v>278</v>
      </c>
      <c r="J33" s="87" t="s">
        <v>820</v>
      </c>
      <c r="K33" s="318" t="s">
        <v>821</v>
      </c>
      <c r="L33" s="267">
        <f>121/115</f>
        <v>1.0521739130434782</v>
      </c>
      <c r="M33" s="75">
        <v>44328</v>
      </c>
      <c r="N33" s="4"/>
    </row>
    <row r="34" spans="1:14" ht="382" customHeight="1" x14ac:dyDescent="0.15">
      <c r="A34" s="381"/>
      <c r="B34" s="387"/>
      <c r="C34" s="386"/>
      <c r="D34" s="159"/>
      <c r="E34" s="389"/>
      <c r="F34" s="163"/>
      <c r="G34" s="389"/>
      <c r="H34" s="161" t="s">
        <v>380</v>
      </c>
      <c r="I34" s="204" t="s">
        <v>662</v>
      </c>
      <c r="J34" s="87" t="s">
        <v>823</v>
      </c>
      <c r="K34" s="271" t="s">
        <v>824</v>
      </c>
      <c r="L34" s="267">
        <f>65/65</f>
        <v>1</v>
      </c>
      <c r="M34" s="75">
        <v>44301</v>
      </c>
      <c r="N34" s="4"/>
    </row>
    <row r="35" spans="1:14" ht="293" customHeight="1" x14ac:dyDescent="0.15">
      <c r="A35" s="381"/>
      <c r="B35" s="387"/>
      <c r="C35" s="386"/>
      <c r="D35" s="159"/>
      <c r="E35" s="389"/>
      <c r="F35" s="163"/>
      <c r="G35" s="389"/>
      <c r="H35" s="161" t="s">
        <v>387</v>
      </c>
      <c r="I35" s="204" t="s">
        <v>663</v>
      </c>
      <c r="J35" s="87" t="s">
        <v>825</v>
      </c>
      <c r="K35" s="306" t="s">
        <v>826</v>
      </c>
      <c r="L35" s="267">
        <f>27/27</f>
        <v>1</v>
      </c>
      <c r="M35" s="88">
        <v>44301</v>
      </c>
      <c r="N35" s="4"/>
    </row>
    <row r="36" spans="1:14" ht="247" customHeight="1" x14ac:dyDescent="0.15">
      <c r="A36" s="381"/>
      <c r="B36" s="387"/>
      <c r="C36" s="386"/>
      <c r="D36" s="152"/>
      <c r="E36" s="389"/>
      <c r="F36" s="163"/>
      <c r="G36" s="389"/>
      <c r="H36" s="161" t="s">
        <v>667</v>
      </c>
      <c r="I36" s="204" t="s">
        <v>665</v>
      </c>
      <c r="J36" s="87" t="s">
        <v>827</v>
      </c>
      <c r="K36" s="306" t="s">
        <v>828</v>
      </c>
      <c r="L36" s="267">
        <f>3/2</f>
        <v>1.5</v>
      </c>
      <c r="M36" s="272">
        <v>44301</v>
      </c>
      <c r="N36" s="4"/>
    </row>
    <row r="37" spans="1:14" ht="208" x14ac:dyDescent="0.15">
      <c r="A37" s="381"/>
      <c r="B37" s="387"/>
      <c r="C37" s="386"/>
      <c r="D37" s="152"/>
      <c r="E37" s="389"/>
      <c r="F37" s="163"/>
      <c r="G37" s="389"/>
      <c r="H37" s="161" t="s">
        <v>424</v>
      </c>
      <c r="I37" s="204" t="s">
        <v>425</v>
      </c>
      <c r="J37" s="262" t="s">
        <v>829</v>
      </c>
      <c r="K37" s="306" t="s">
        <v>830</v>
      </c>
      <c r="L37" s="267" t="s">
        <v>694</v>
      </c>
      <c r="M37" s="272">
        <v>44328</v>
      </c>
      <c r="N37" s="4"/>
    </row>
    <row r="38" spans="1:14" ht="380" x14ac:dyDescent="0.15">
      <c r="A38" s="381"/>
      <c r="B38" s="387"/>
      <c r="C38" s="386"/>
      <c r="D38" s="159"/>
      <c r="E38" s="389"/>
      <c r="F38" s="163"/>
      <c r="G38" s="389"/>
      <c r="H38" s="161" t="s">
        <v>671</v>
      </c>
      <c r="I38" s="204" t="s">
        <v>670</v>
      </c>
      <c r="J38" s="262" t="s">
        <v>831</v>
      </c>
      <c r="K38" s="306" t="s">
        <v>832</v>
      </c>
      <c r="L38" s="267">
        <f>6/7</f>
        <v>0.8571428571428571</v>
      </c>
      <c r="M38" s="272">
        <v>44329</v>
      </c>
      <c r="N38" s="4"/>
    </row>
    <row r="39" spans="1:14" ht="78" x14ac:dyDescent="0.15">
      <c r="A39" s="381"/>
      <c r="B39" s="387"/>
      <c r="C39" s="386"/>
      <c r="D39" s="159"/>
      <c r="E39" s="389"/>
      <c r="F39" s="152"/>
      <c r="G39" s="389"/>
      <c r="H39" s="161" t="s">
        <v>426</v>
      </c>
      <c r="I39" s="204" t="s">
        <v>676</v>
      </c>
      <c r="J39" s="262" t="s">
        <v>833</v>
      </c>
      <c r="K39" s="306" t="s">
        <v>834</v>
      </c>
      <c r="L39" s="267">
        <f>127/205</f>
        <v>0.61951219512195121</v>
      </c>
      <c r="M39" s="272">
        <v>44330</v>
      </c>
      <c r="N39" s="4"/>
    </row>
    <row r="40" spans="1:14" ht="91" x14ac:dyDescent="0.15">
      <c r="A40" s="381"/>
      <c r="B40" s="387"/>
      <c r="C40" s="386"/>
      <c r="D40" s="152"/>
      <c r="E40" s="389"/>
      <c r="F40" s="152"/>
      <c r="G40" s="389"/>
      <c r="H40" s="161" t="s">
        <v>677</v>
      </c>
      <c r="I40" s="204" t="s">
        <v>428</v>
      </c>
      <c r="J40" s="262" t="s">
        <v>835</v>
      </c>
      <c r="K40" s="306" t="s">
        <v>836</v>
      </c>
      <c r="L40" s="267" t="s">
        <v>694</v>
      </c>
      <c r="M40" s="272">
        <v>44330</v>
      </c>
      <c r="N40" s="4"/>
    </row>
    <row r="41" spans="1:14" ht="322" customHeight="1" x14ac:dyDescent="0.15">
      <c r="A41" s="381"/>
      <c r="B41" s="387"/>
      <c r="C41" s="386"/>
      <c r="D41" s="152"/>
      <c r="E41" s="389"/>
      <c r="F41" s="152"/>
      <c r="G41" s="389"/>
      <c r="H41" s="161" t="s">
        <v>429</v>
      </c>
      <c r="I41" s="204" t="s">
        <v>430</v>
      </c>
      <c r="J41" s="262" t="s">
        <v>838</v>
      </c>
      <c r="K41" s="306" t="s">
        <v>837</v>
      </c>
      <c r="L41" s="267" t="s">
        <v>694</v>
      </c>
      <c r="M41" s="272">
        <v>44328</v>
      </c>
      <c r="N41" s="4"/>
    </row>
    <row r="42" spans="1:14" ht="39" x14ac:dyDescent="0.15">
      <c r="A42" s="381"/>
      <c r="B42" s="387"/>
      <c r="C42" s="386"/>
      <c r="D42" s="152"/>
      <c r="E42" s="389"/>
      <c r="F42" s="152"/>
      <c r="G42" s="389"/>
      <c r="H42" s="161" t="s">
        <v>431</v>
      </c>
      <c r="I42" s="204" t="s">
        <v>238</v>
      </c>
      <c r="J42" s="266" t="s">
        <v>694</v>
      </c>
      <c r="K42" s="307" t="s">
        <v>694</v>
      </c>
      <c r="L42" s="266" t="s">
        <v>694</v>
      </c>
      <c r="M42" s="88">
        <v>44328</v>
      </c>
      <c r="N42" s="263" t="s">
        <v>842</v>
      </c>
    </row>
    <row r="43" spans="1:14" ht="168" customHeight="1" x14ac:dyDescent="0.15">
      <c r="A43" s="381"/>
      <c r="B43" s="387"/>
      <c r="C43" s="386"/>
      <c r="D43" s="152"/>
      <c r="E43" s="389"/>
      <c r="F43" s="152"/>
      <c r="G43" s="389"/>
      <c r="H43" s="161" t="s">
        <v>434</v>
      </c>
      <c r="I43" s="204" t="s">
        <v>682</v>
      </c>
      <c r="J43" s="263" t="s">
        <v>845</v>
      </c>
      <c r="K43" s="315" t="s">
        <v>843</v>
      </c>
      <c r="L43" s="267">
        <f>98/98</f>
        <v>1</v>
      </c>
      <c r="M43" s="88">
        <v>44328</v>
      </c>
      <c r="N43" s="4"/>
    </row>
    <row r="44" spans="1:14" ht="169" x14ac:dyDescent="0.15">
      <c r="A44" s="381"/>
      <c r="B44" s="387"/>
      <c r="C44" s="386"/>
      <c r="D44" s="152"/>
      <c r="E44" s="389"/>
      <c r="F44" s="152"/>
      <c r="G44" s="389"/>
      <c r="H44" s="161" t="s">
        <v>435</v>
      </c>
      <c r="I44" s="204" t="s">
        <v>683</v>
      </c>
      <c r="J44" s="263" t="s">
        <v>846</v>
      </c>
      <c r="K44" s="319" t="s">
        <v>844</v>
      </c>
      <c r="L44" s="266" t="s">
        <v>694</v>
      </c>
      <c r="M44" s="88">
        <v>44328</v>
      </c>
      <c r="N44" s="4"/>
    </row>
    <row r="45" spans="1:14" ht="39" x14ac:dyDescent="0.15">
      <c r="A45" s="381"/>
      <c r="B45" s="387"/>
      <c r="C45" s="386"/>
      <c r="D45" s="152"/>
      <c r="E45" s="390"/>
      <c r="F45" s="152"/>
      <c r="G45" s="390"/>
      <c r="H45" s="161" t="s">
        <v>437</v>
      </c>
      <c r="I45" s="204" t="s">
        <v>439</v>
      </c>
      <c r="J45" s="263" t="s">
        <v>847</v>
      </c>
      <c r="K45" s="239" t="s">
        <v>848</v>
      </c>
      <c r="L45" s="267">
        <f>7/7</f>
        <v>1</v>
      </c>
      <c r="M45" s="88">
        <v>44328</v>
      </c>
      <c r="N45" s="4"/>
    </row>
    <row r="46" spans="1:14" ht="408" customHeight="1" x14ac:dyDescent="0.15">
      <c r="A46" s="381">
        <v>4</v>
      </c>
      <c r="B46" s="387" t="s">
        <v>51</v>
      </c>
      <c r="C46" s="385" t="s">
        <v>84</v>
      </c>
      <c r="D46" s="159" t="s">
        <v>56</v>
      </c>
      <c r="E46" s="385" t="s">
        <v>87</v>
      </c>
      <c r="F46" s="159" t="s">
        <v>88</v>
      </c>
      <c r="G46" s="386" t="s">
        <v>92</v>
      </c>
      <c r="H46" s="161" t="s">
        <v>811</v>
      </c>
      <c r="I46" s="204" t="s">
        <v>808</v>
      </c>
      <c r="J46" s="86" t="s">
        <v>812</v>
      </c>
      <c r="K46" s="320" t="s">
        <v>813</v>
      </c>
      <c r="L46" s="267">
        <f>1/3</f>
        <v>0.33333333333333331</v>
      </c>
      <c r="M46" s="88">
        <v>44329</v>
      </c>
      <c r="N46" s="269" t="s">
        <v>814</v>
      </c>
    </row>
    <row r="47" spans="1:14" ht="409.6" x14ac:dyDescent="0.15">
      <c r="A47" s="381"/>
      <c r="B47" s="387"/>
      <c r="C47" s="385"/>
      <c r="D47" s="159" t="s">
        <v>57</v>
      </c>
      <c r="E47" s="385"/>
      <c r="F47" s="159" t="s">
        <v>89</v>
      </c>
      <c r="G47" s="386"/>
      <c r="H47" s="161" t="s">
        <v>443</v>
      </c>
      <c r="I47" s="204" t="s">
        <v>817</v>
      </c>
      <c r="J47" s="86" t="s">
        <v>815</v>
      </c>
      <c r="K47" s="321" t="s">
        <v>816</v>
      </c>
      <c r="L47" s="270" t="s">
        <v>694</v>
      </c>
      <c r="M47" s="88">
        <v>44314</v>
      </c>
      <c r="N47" s="4"/>
    </row>
    <row r="48" spans="1:14" ht="195" x14ac:dyDescent="0.15">
      <c r="A48" s="381"/>
      <c r="B48" s="387"/>
      <c r="C48" s="385"/>
      <c r="D48" s="159" t="s">
        <v>85</v>
      </c>
      <c r="E48" s="385"/>
      <c r="F48" s="159" t="s">
        <v>90</v>
      </c>
      <c r="G48" s="386"/>
      <c r="H48" s="161" t="s">
        <v>446</v>
      </c>
      <c r="I48" s="204" t="s">
        <v>863</v>
      </c>
      <c r="J48" s="87" t="s">
        <v>861</v>
      </c>
      <c r="K48" s="307" t="s">
        <v>694</v>
      </c>
      <c r="L48" s="270" t="s">
        <v>694</v>
      </c>
      <c r="M48" s="88">
        <v>44299</v>
      </c>
      <c r="N48" s="4"/>
    </row>
    <row r="49" spans="1:14" ht="284" x14ac:dyDescent="0.15">
      <c r="A49" s="381"/>
      <c r="B49" s="387"/>
      <c r="C49" s="385"/>
      <c r="D49" s="297" t="s">
        <v>86</v>
      </c>
      <c r="E49" s="385"/>
      <c r="F49" s="297" t="s">
        <v>91</v>
      </c>
      <c r="G49" s="386"/>
      <c r="H49" s="161" t="s">
        <v>450</v>
      </c>
      <c r="I49" s="204" t="s">
        <v>449</v>
      </c>
      <c r="J49" s="87" t="s">
        <v>855</v>
      </c>
      <c r="K49" s="307" t="s">
        <v>694</v>
      </c>
      <c r="L49" s="270" t="s">
        <v>694</v>
      </c>
      <c r="M49" s="88">
        <v>44299</v>
      </c>
      <c r="N49" s="4"/>
    </row>
    <row r="50" spans="1:14" ht="39" x14ac:dyDescent="0.15">
      <c r="A50" s="387">
        <v>5</v>
      </c>
      <c r="B50" s="387" t="s">
        <v>52</v>
      </c>
      <c r="C50" s="393" t="s">
        <v>93</v>
      </c>
      <c r="D50" s="159" t="s">
        <v>94</v>
      </c>
      <c r="E50" s="385" t="s">
        <v>103</v>
      </c>
      <c r="F50" s="159" t="s">
        <v>104</v>
      </c>
      <c r="G50" s="386" t="s">
        <v>109</v>
      </c>
      <c r="H50" s="161" t="s">
        <v>254</v>
      </c>
      <c r="I50" s="204" t="s">
        <v>257</v>
      </c>
      <c r="J50" s="87" t="s">
        <v>798</v>
      </c>
      <c r="K50" s="322" t="s">
        <v>799</v>
      </c>
      <c r="L50" s="267">
        <f>8/8</f>
        <v>1</v>
      </c>
      <c r="M50" s="88">
        <v>44329</v>
      </c>
      <c r="N50" s="4"/>
    </row>
    <row r="51" spans="1:14" ht="104" x14ac:dyDescent="0.15">
      <c r="A51" s="387"/>
      <c r="B51" s="387"/>
      <c r="C51" s="393"/>
      <c r="D51" s="159" t="s">
        <v>95</v>
      </c>
      <c r="E51" s="385"/>
      <c r="F51" s="385" t="s">
        <v>105</v>
      </c>
      <c r="G51" s="386"/>
      <c r="H51" s="161" t="s">
        <v>259</v>
      </c>
      <c r="I51" s="204" t="s">
        <v>263</v>
      </c>
      <c r="J51" s="261" t="s">
        <v>694</v>
      </c>
      <c r="K51" s="307" t="s">
        <v>694</v>
      </c>
      <c r="L51" s="261" t="s">
        <v>694</v>
      </c>
      <c r="M51" s="88">
        <v>44329</v>
      </c>
      <c r="N51" s="152" t="s">
        <v>800</v>
      </c>
    </row>
    <row r="52" spans="1:14" ht="52" x14ac:dyDescent="0.15">
      <c r="A52" s="387"/>
      <c r="B52" s="387"/>
      <c r="C52" s="393"/>
      <c r="D52" s="159" t="s">
        <v>68</v>
      </c>
      <c r="E52" s="385"/>
      <c r="F52" s="385"/>
      <c r="G52" s="386"/>
      <c r="H52" s="161" t="s">
        <v>264</v>
      </c>
      <c r="I52" s="204" t="s">
        <v>801</v>
      </c>
      <c r="J52" s="262" t="s">
        <v>802</v>
      </c>
      <c r="K52" s="234" t="s">
        <v>803</v>
      </c>
      <c r="L52" s="267">
        <f>9/9</f>
        <v>1</v>
      </c>
      <c r="M52" s="88">
        <v>44329</v>
      </c>
      <c r="N52" s="4"/>
    </row>
    <row r="53" spans="1:14" ht="92" customHeight="1" x14ac:dyDescent="0.15">
      <c r="A53" s="387"/>
      <c r="B53" s="387"/>
      <c r="C53" s="393"/>
      <c r="D53" s="159" t="s">
        <v>96</v>
      </c>
      <c r="E53" s="385"/>
      <c r="F53" s="385" t="s">
        <v>106</v>
      </c>
      <c r="G53" s="386"/>
      <c r="H53" s="161" t="s">
        <v>271</v>
      </c>
      <c r="I53" s="204" t="s">
        <v>275</v>
      </c>
      <c r="J53" s="262" t="s">
        <v>804</v>
      </c>
      <c r="K53" s="320" t="s">
        <v>805</v>
      </c>
      <c r="L53" s="261">
        <v>37</v>
      </c>
      <c r="M53" s="88">
        <v>44329</v>
      </c>
      <c r="N53" s="4"/>
    </row>
    <row r="54" spans="1:14" ht="169" x14ac:dyDescent="0.15">
      <c r="A54" s="387"/>
      <c r="B54" s="387"/>
      <c r="C54" s="393"/>
      <c r="D54" s="159" t="s">
        <v>67</v>
      </c>
      <c r="E54" s="385"/>
      <c r="F54" s="385"/>
      <c r="G54" s="386"/>
      <c r="H54" s="161" t="s">
        <v>392</v>
      </c>
      <c r="I54" s="197" t="s">
        <v>395</v>
      </c>
      <c r="J54" s="180" t="s">
        <v>739</v>
      </c>
      <c r="K54" s="239" t="s">
        <v>753</v>
      </c>
      <c r="L54" s="206">
        <f>3/10</f>
        <v>0.3</v>
      </c>
      <c r="M54" s="88">
        <v>44291</v>
      </c>
      <c r="N54" s="87" t="s">
        <v>710</v>
      </c>
    </row>
    <row r="55" spans="1:14" ht="182" x14ac:dyDescent="0.15">
      <c r="A55" s="387"/>
      <c r="B55" s="387"/>
      <c r="C55" s="393"/>
      <c r="D55" s="159" t="s">
        <v>97</v>
      </c>
      <c r="E55" s="385"/>
      <c r="F55" s="385" t="s">
        <v>106</v>
      </c>
      <c r="G55" s="386"/>
      <c r="H55" s="161" t="s">
        <v>488</v>
      </c>
      <c r="I55" s="204" t="s">
        <v>491</v>
      </c>
      <c r="J55" s="87" t="s">
        <v>818</v>
      </c>
      <c r="K55" s="306" t="s">
        <v>819</v>
      </c>
      <c r="L55" s="261" t="s">
        <v>694</v>
      </c>
      <c r="M55" s="75">
        <v>44329</v>
      </c>
      <c r="N55" s="4"/>
    </row>
    <row r="56" spans="1:14" ht="117" x14ac:dyDescent="0.15">
      <c r="A56" s="387"/>
      <c r="B56" s="387"/>
      <c r="C56" s="393"/>
      <c r="D56" s="159" t="s">
        <v>98</v>
      </c>
      <c r="E56" s="385"/>
      <c r="F56" s="385"/>
      <c r="G56" s="386"/>
      <c r="H56" s="161" t="s">
        <v>507</v>
      </c>
      <c r="I56" s="197" t="s">
        <v>511</v>
      </c>
      <c r="J56" s="87" t="s">
        <v>694</v>
      </c>
      <c r="K56" s="267" t="s">
        <v>694</v>
      </c>
      <c r="L56" s="267" t="s">
        <v>694</v>
      </c>
      <c r="M56" s="75">
        <v>44308</v>
      </c>
      <c r="N56" s="87" t="s">
        <v>874</v>
      </c>
    </row>
    <row r="57" spans="1:14" ht="52" x14ac:dyDescent="0.15">
      <c r="A57" s="387"/>
      <c r="B57" s="387"/>
      <c r="C57" s="393"/>
      <c r="D57" s="159" t="s">
        <v>99</v>
      </c>
      <c r="E57" s="385"/>
      <c r="F57" s="385" t="s">
        <v>107</v>
      </c>
      <c r="G57" s="386"/>
      <c r="H57" s="161"/>
      <c r="I57" s="162"/>
      <c r="J57" s="4"/>
      <c r="K57" s="4"/>
      <c r="L57" s="4"/>
      <c r="M57" s="4"/>
      <c r="N57" s="4"/>
    </row>
    <row r="58" spans="1:14" ht="39" x14ac:dyDescent="0.15">
      <c r="A58" s="387"/>
      <c r="B58" s="387"/>
      <c r="C58" s="393"/>
      <c r="D58" s="159" t="s">
        <v>100</v>
      </c>
      <c r="E58" s="385"/>
      <c r="F58" s="385"/>
      <c r="G58" s="386"/>
      <c r="H58" s="161"/>
      <c r="I58" s="162"/>
      <c r="J58" s="4"/>
      <c r="K58" s="4"/>
      <c r="L58" s="4"/>
      <c r="M58" s="4"/>
      <c r="N58" s="4"/>
    </row>
    <row r="59" spans="1:14" ht="78" x14ac:dyDescent="0.15">
      <c r="A59" s="387"/>
      <c r="B59" s="387"/>
      <c r="C59" s="393"/>
      <c r="D59" s="159" t="s">
        <v>101</v>
      </c>
      <c r="E59" s="385"/>
      <c r="F59" s="385" t="s">
        <v>108</v>
      </c>
      <c r="G59" s="386"/>
      <c r="H59" s="161"/>
      <c r="I59" s="162"/>
      <c r="J59" s="4"/>
      <c r="K59" s="4"/>
      <c r="L59" s="4"/>
      <c r="M59" s="4"/>
      <c r="N59" s="4"/>
    </row>
    <row r="60" spans="1:14" ht="52" x14ac:dyDescent="0.15">
      <c r="A60" s="387"/>
      <c r="B60" s="387"/>
      <c r="C60" s="393"/>
      <c r="D60" s="159" t="s">
        <v>102</v>
      </c>
      <c r="E60" s="385"/>
      <c r="F60" s="385"/>
      <c r="G60" s="386"/>
      <c r="H60" s="161"/>
      <c r="I60" s="162"/>
      <c r="J60" s="4"/>
      <c r="K60" s="4"/>
      <c r="L60" s="175"/>
      <c r="M60" s="4"/>
      <c r="N60" s="4"/>
    </row>
    <row r="61" spans="1:14" ht="117" x14ac:dyDescent="0.15">
      <c r="A61" s="381">
        <v>6</v>
      </c>
      <c r="B61" s="387" t="s">
        <v>53</v>
      </c>
      <c r="C61" s="385" t="s">
        <v>110</v>
      </c>
      <c r="D61" s="90" t="s">
        <v>96</v>
      </c>
      <c r="E61" s="386" t="s">
        <v>112</v>
      </c>
      <c r="F61" s="159" t="s">
        <v>113</v>
      </c>
      <c r="G61" s="386" t="s">
        <v>124</v>
      </c>
      <c r="H61" s="161" t="s">
        <v>358</v>
      </c>
      <c r="I61" s="197" t="s">
        <v>360</v>
      </c>
      <c r="J61" s="87" t="s">
        <v>864</v>
      </c>
      <c r="K61" s="235" t="s">
        <v>784</v>
      </c>
      <c r="L61" s="222">
        <f>1533/1539</f>
        <v>0.99610136452241715</v>
      </c>
      <c r="M61" s="88">
        <v>44242</v>
      </c>
      <c r="N61" s="203"/>
    </row>
    <row r="62" spans="1:14" ht="65" x14ac:dyDescent="0.15">
      <c r="A62" s="381"/>
      <c r="B62" s="387"/>
      <c r="C62" s="385"/>
      <c r="D62" s="90" t="s">
        <v>55</v>
      </c>
      <c r="E62" s="386"/>
      <c r="F62" s="159" t="s">
        <v>114</v>
      </c>
      <c r="G62" s="386"/>
      <c r="H62" s="152" t="s">
        <v>456</v>
      </c>
      <c r="I62" s="202" t="s">
        <v>461</v>
      </c>
      <c r="J62" s="182" t="s">
        <v>711</v>
      </c>
      <c r="K62" s="235" t="s">
        <v>754</v>
      </c>
      <c r="L62" s="169" t="s">
        <v>694</v>
      </c>
      <c r="M62" s="88">
        <v>44251</v>
      </c>
      <c r="N62" s="4"/>
    </row>
    <row r="63" spans="1:14" ht="39" x14ac:dyDescent="0.15">
      <c r="A63" s="381"/>
      <c r="B63" s="387"/>
      <c r="C63" s="385"/>
      <c r="D63" s="90" t="s">
        <v>74</v>
      </c>
      <c r="E63" s="386"/>
      <c r="F63" s="159" t="s">
        <v>115</v>
      </c>
      <c r="G63" s="386"/>
      <c r="H63" s="161" t="s">
        <v>463</v>
      </c>
      <c r="I63" s="207" t="s">
        <v>465</v>
      </c>
      <c r="J63" s="254" t="s">
        <v>694</v>
      </c>
      <c r="K63" s="254" t="s">
        <v>694</v>
      </c>
      <c r="L63" s="255" t="s">
        <v>694</v>
      </c>
      <c r="M63" s="255" t="s">
        <v>694</v>
      </c>
      <c r="N63" s="4"/>
    </row>
    <row r="64" spans="1:14" ht="104" x14ac:dyDescent="0.15">
      <c r="A64" s="381"/>
      <c r="B64" s="387"/>
      <c r="C64" s="385"/>
      <c r="D64" s="90" t="s">
        <v>68</v>
      </c>
      <c r="E64" s="386"/>
      <c r="F64" s="159" t="s">
        <v>116</v>
      </c>
      <c r="G64" s="386"/>
      <c r="H64" s="161" t="s">
        <v>467</v>
      </c>
      <c r="I64" s="197" t="s">
        <v>469</v>
      </c>
      <c r="J64" s="209" t="s">
        <v>714</v>
      </c>
      <c r="K64" s="239" t="s">
        <v>755</v>
      </c>
      <c r="L64" s="195" t="s">
        <v>694</v>
      </c>
      <c r="M64" s="88">
        <v>44265</v>
      </c>
      <c r="N64" s="4"/>
    </row>
    <row r="65" spans="1:14" ht="52" x14ac:dyDescent="0.15">
      <c r="A65" s="381"/>
      <c r="B65" s="387"/>
      <c r="C65" s="385"/>
      <c r="D65" s="159" t="s">
        <v>67</v>
      </c>
      <c r="E65" s="386"/>
      <c r="F65" s="159" t="s">
        <v>117</v>
      </c>
      <c r="G65" s="386"/>
      <c r="H65" s="161" t="s">
        <v>471</v>
      </c>
      <c r="I65" s="197" t="s">
        <v>473</v>
      </c>
      <c r="J65" s="264" t="s">
        <v>867</v>
      </c>
      <c r="K65" s="235" t="s">
        <v>473</v>
      </c>
      <c r="L65" s="231">
        <f>2/4</f>
        <v>0.5</v>
      </c>
      <c r="M65" s="88">
        <v>44306</v>
      </c>
      <c r="N65" s="4"/>
    </row>
    <row r="66" spans="1:14" ht="130" x14ac:dyDescent="0.15">
      <c r="A66" s="381"/>
      <c r="B66" s="387"/>
      <c r="C66" s="385"/>
      <c r="D66" s="90" t="s">
        <v>111</v>
      </c>
      <c r="E66" s="386"/>
      <c r="F66" s="159" t="s">
        <v>118</v>
      </c>
      <c r="G66" s="386"/>
      <c r="H66" s="161" t="s">
        <v>475</v>
      </c>
      <c r="I66" s="197" t="s">
        <v>477</v>
      </c>
      <c r="J66" s="232" t="s">
        <v>869</v>
      </c>
      <c r="K66" s="233" t="s">
        <v>694</v>
      </c>
      <c r="L66" s="169" t="s">
        <v>694</v>
      </c>
      <c r="M66" s="88">
        <v>44251</v>
      </c>
      <c r="N66" s="4"/>
    </row>
    <row r="67" spans="1:14" ht="39" x14ac:dyDescent="0.15">
      <c r="A67" s="381"/>
      <c r="B67" s="387"/>
      <c r="C67" s="385"/>
      <c r="D67" s="90"/>
      <c r="E67" s="386"/>
      <c r="F67" s="159" t="s">
        <v>119</v>
      </c>
      <c r="G67" s="386"/>
      <c r="H67" s="161" t="s">
        <v>478</v>
      </c>
      <c r="I67" s="198" t="s">
        <v>481</v>
      </c>
      <c r="J67" s="236" t="s">
        <v>694</v>
      </c>
      <c r="K67" s="266" t="s">
        <v>694</v>
      </c>
      <c r="L67" s="169" t="s">
        <v>694</v>
      </c>
      <c r="M67" s="255" t="s">
        <v>694</v>
      </c>
      <c r="N67" s="236"/>
    </row>
    <row r="68" spans="1:14" ht="104" x14ac:dyDescent="0.15">
      <c r="A68" s="381"/>
      <c r="B68" s="387"/>
      <c r="C68" s="385"/>
      <c r="D68" s="90"/>
      <c r="E68" s="386"/>
      <c r="F68" s="159" t="s">
        <v>120</v>
      </c>
      <c r="G68" s="386"/>
      <c r="H68" s="161" t="s">
        <v>482</v>
      </c>
      <c r="I68" s="197" t="s">
        <v>484</v>
      </c>
      <c r="J68" s="219" t="s">
        <v>959</v>
      </c>
      <c r="K68" s="239" t="s">
        <v>756</v>
      </c>
      <c r="L68" s="206">
        <f>2/(6+9)</f>
        <v>0.13333333333333333</v>
      </c>
      <c r="M68" s="88">
        <v>44337</v>
      </c>
      <c r="N68" s="203"/>
    </row>
    <row r="69" spans="1:14" ht="65" x14ac:dyDescent="0.15">
      <c r="A69" s="381"/>
      <c r="B69" s="387"/>
      <c r="C69" s="385"/>
      <c r="D69" s="159"/>
      <c r="E69" s="386"/>
      <c r="F69" s="297" t="s">
        <v>121</v>
      </c>
      <c r="G69" s="386"/>
      <c r="H69" s="161" t="s">
        <v>486</v>
      </c>
      <c r="I69" s="202" t="s">
        <v>487</v>
      </c>
      <c r="J69" s="194" t="s">
        <v>733</v>
      </c>
      <c r="K69" s="235" t="s">
        <v>757</v>
      </c>
      <c r="L69" s="169" t="s">
        <v>694</v>
      </c>
      <c r="M69" s="88">
        <v>44306</v>
      </c>
      <c r="N69" s="4"/>
    </row>
    <row r="70" spans="1:14" ht="78" x14ac:dyDescent="0.15">
      <c r="A70" s="381"/>
      <c r="B70" s="387"/>
      <c r="C70" s="385"/>
      <c r="D70" s="249"/>
      <c r="E70" s="386"/>
      <c r="F70" s="297" t="s">
        <v>122</v>
      </c>
      <c r="G70" s="386"/>
      <c r="H70" s="248" t="s">
        <v>772</v>
      </c>
      <c r="I70" s="202" t="s">
        <v>775</v>
      </c>
      <c r="J70" s="248" t="s">
        <v>776</v>
      </c>
      <c r="K70" s="251" t="s">
        <v>694</v>
      </c>
      <c r="L70" s="169" t="s">
        <v>694</v>
      </c>
      <c r="M70" s="88" t="s">
        <v>694</v>
      </c>
      <c r="N70" s="4"/>
    </row>
    <row r="71" spans="1:14" ht="52" x14ac:dyDescent="0.15">
      <c r="A71" s="381"/>
      <c r="B71" s="387"/>
      <c r="C71" s="385"/>
      <c r="D71" s="90"/>
      <c r="E71" s="386"/>
      <c r="F71" s="159" t="s">
        <v>123</v>
      </c>
      <c r="G71" s="386"/>
      <c r="H71" s="161" t="s">
        <v>519</v>
      </c>
      <c r="I71" s="197" t="s">
        <v>523</v>
      </c>
      <c r="J71" s="87" t="s">
        <v>715</v>
      </c>
      <c r="K71" s="235" t="s">
        <v>758</v>
      </c>
      <c r="L71" s="169" t="s">
        <v>694</v>
      </c>
      <c r="M71" s="88">
        <v>44301</v>
      </c>
      <c r="N71" s="4"/>
    </row>
    <row r="72" spans="1:14" ht="39" x14ac:dyDescent="0.15">
      <c r="A72" s="381"/>
      <c r="B72" s="387"/>
      <c r="C72" s="385"/>
      <c r="D72" s="90"/>
      <c r="E72" s="386"/>
      <c r="F72" s="4"/>
      <c r="G72" s="386"/>
      <c r="H72" s="161" t="s">
        <v>524</v>
      </c>
      <c r="I72" s="197" t="s">
        <v>526</v>
      </c>
      <c r="J72" s="211" t="s">
        <v>719</v>
      </c>
      <c r="K72" s="235" t="s">
        <v>759</v>
      </c>
      <c r="L72" s="169" t="s">
        <v>694</v>
      </c>
      <c r="M72" s="88">
        <v>44301</v>
      </c>
      <c r="N72" s="4"/>
    </row>
    <row r="73" spans="1:14" ht="26" x14ac:dyDescent="0.15">
      <c r="A73" s="381"/>
      <c r="B73" s="387"/>
      <c r="C73" s="385"/>
      <c r="D73" s="90"/>
      <c r="E73" s="386"/>
      <c r="F73" s="159"/>
      <c r="G73" s="386"/>
      <c r="H73" s="161" t="s">
        <v>527</v>
      </c>
      <c r="I73" s="197" t="s">
        <v>529</v>
      </c>
      <c r="J73" s="211" t="s">
        <v>716</v>
      </c>
      <c r="K73" s="233" t="s">
        <v>694</v>
      </c>
      <c r="L73" s="169" t="s">
        <v>694</v>
      </c>
      <c r="M73" s="88">
        <v>44301</v>
      </c>
      <c r="N73" s="4"/>
    </row>
    <row r="74" spans="1:14" ht="52" x14ac:dyDescent="0.15">
      <c r="A74" s="381"/>
      <c r="B74" s="387"/>
      <c r="C74" s="385"/>
      <c r="D74" s="90"/>
      <c r="E74" s="386"/>
      <c r="F74" s="159"/>
      <c r="G74" s="386"/>
      <c r="H74" s="161" t="s">
        <v>632</v>
      </c>
      <c r="I74" s="197" t="s">
        <v>634</v>
      </c>
      <c r="J74" s="87" t="s">
        <v>713</v>
      </c>
      <c r="K74" s="235" t="s">
        <v>760</v>
      </c>
      <c r="L74" s="169" t="s">
        <v>694</v>
      </c>
      <c r="M74" s="88">
        <v>44265</v>
      </c>
      <c r="N74" s="4"/>
    </row>
    <row r="75" spans="1:14" ht="65" x14ac:dyDescent="0.15">
      <c r="A75" s="381">
        <v>7</v>
      </c>
      <c r="B75" s="387" t="s">
        <v>54</v>
      </c>
      <c r="C75" s="385" t="s">
        <v>125</v>
      </c>
      <c r="D75" s="159" t="s">
        <v>126</v>
      </c>
      <c r="E75" s="386" t="s">
        <v>129</v>
      </c>
      <c r="F75" s="161" t="s">
        <v>130</v>
      </c>
      <c r="G75" s="386" t="s">
        <v>134</v>
      </c>
      <c r="H75" s="152" t="s">
        <v>637</v>
      </c>
      <c r="I75" s="197" t="s">
        <v>592</v>
      </c>
      <c r="J75" s="212" t="s">
        <v>717</v>
      </c>
      <c r="K75" s="235" t="s">
        <v>761</v>
      </c>
      <c r="L75" s="169" t="s">
        <v>694</v>
      </c>
      <c r="M75" s="88">
        <v>44305</v>
      </c>
      <c r="N75" s="4"/>
    </row>
    <row r="76" spans="1:14" ht="65" x14ac:dyDescent="0.15">
      <c r="A76" s="381"/>
      <c r="B76" s="387"/>
      <c r="C76" s="385"/>
      <c r="D76" s="159" t="s">
        <v>68</v>
      </c>
      <c r="E76" s="386"/>
      <c r="F76" s="87" t="s">
        <v>131</v>
      </c>
      <c r="G76" s="386"/>
      <c r="H76" s="161" t="s">
        <v>411</v>
      </c>
      <c r="I76" s="197" t="s">
        <v>641</v>
      </c>
      <c r="J76" s="87" t="s">
        <v>718</v>
      </c>
      <c r="K76" s="235" t="s">
        <v>762</v>
      </c>
      <c r="L76" s="169" t="s">
        <v>694</v>
      </c>
      <c r="M76" s="88">
        <v>44305</v>
      </c>
      <c r="N76" s="162"/>
    </row>
    <row r="77" spans="1:14" ht="65" x14ac:dyDescent="0.15">
      <c r="A77" s="381"/>
      <c r="B77" s="387"/>
      <c r="C77" s="385"/>
      <c r="D77" s="159" t="s">
        <v>67</v>
      </c>
      <c r="E77" s="386"/>
      <c r="F77" s="90" t="s">
        <v>132</v>
      </c>
      <c r="G77" s="386"/>
      <c r="H77" s="152" t="s">
        <v>635</v>
      </c>
      <c r="I77" s="202" t="s">
        <v>591</v>
      </c>
      <c r="J77" s="87" t="s">
        <v>694</v>
      </c>
      <c r="K77" s="87" t="s">
        <v>694</v>
      </c>
      <c r="L77" s="169" t="s">
        <v>694</v>
      </c>
      <c r="M77" s="88">
        <v>44305</v>
      </c>
      <c r="N77" s="87" t="s">
        <v>875</v>
      </c>
    </row>
    <row r="78" spans="1:14" ht="52" x14ac:dyDescent="0.15">
      <c r="A78" s="381"/>
      <c r="B78" s="387"/>
      <c r="C78" s="385"/>
      <c r="D78" s="159" t="s">
        <v>96</v>
      </c>
      <c r="E78" s="386"/>
      <c r="F78" s="90" t="s">
        <v>133</v>
      </c>
      <c r="G78" s="386"/>
      <c r="H78" s="161" t="s">
        <v>352</v>
      </c>
      <c r="I78" s="197" t="s">
        <v>362</v>
      </c>
      <c r="J78" s="87" t="s">
        <v>724</v>
      </c>
      <c r="K78" s="235" t="s">
        <v>969</v>
      </c>
      <c r="L78" s="169" t="s">
        <v>694</v>
      </c>
      <c r="M78" s="88">
        <v>44309</v>
      </c>
      <c r="N78" s="4"/>
    </row>
    <row r="79" spans="1:14" ht="39" x14ac:dyDescent="0.15">
      <c r="A79" s="381"/>
      <c r="B79" s="387"/>
      <c r="C79" s="385"/>
      <c r="D79" s="159" t="s">
        <v>95</v>
      </c>
      <c r="E79" s="386"/>
      <c r="F79" s="87"/>
      <c r="G79" s="392"/>
      <c r="H79" s="161" t="s">
        <v>353</v>
      </c>
      <c r="I79" s="208" t="s">
        <v>539</v>
      </c>
      <c r="J79" s="87" t="s">
        <v>721</v>
      </c>
      <c r="K79" s="235" t="s">
        <v>969</v>
      </c>
      <c r="L79" s="169" t="s">
        <v>694</v>
      </c>
      <c r="M79" s="88">
        <v>44309</v>
      </c>
      <c r="N79" s="4"/>
    </row>
    <row r="80" spans="1:14" ht="52" x14ac:dyDescent="0.15">
      <c r="A80" s="381"/>
      <c r="B80" s="387"/>
      <c r="C80" s="385"/>
      <c r="D80" s="90" t="s">
        <v>127</v>
      </c>
      <c r="E80" s="386"/>
      <c r="F80" s="87"/>
      <c r="G80" s="392"/>
      <c r="H80" s="161" t="s">
        <v>354</v>
      </c>
      <c r="I80" s="197" t="s">
        <v>541</v>
      </c>
      <c r="J80" s="87" t="s">
        <v>722</v>
      </c>
      <c r="K80" s="235" t="s">
        <v>969</v>
      </c>
      <c r="L80" s="169" t="s">
        <v>694</v>
      </c>
      <c r="M80" s="88">
        <v>44309</v>
      </c>
      <c r="N80" s="4"/>
    </row>
    <row r="81" spans="1:14" ht="65" x14ac:dyDescent="0.15">
      <c r="A81" s="381"/>
      <c r="B81" s="387"/>
      <c r="C81" s="385"/>
      <c r="D81" s="159" t="s">
        <v>128</v>
      </c>
      <c r="E81" s="386"/>
      <c r="F81" s="90"/>
      <c r="G81" s="392"/>
      <c r="H81" s="161" t="s">
        <v>355</v>
      </c>
      <c r="I81" s="197" t="s">
        <v>543</v>
      </c>
      <c r="J81" s="87" t="s">
        <v>722</v>
      </c>
      <c r="K81" s="235" t="s">
        <v>969</v>
      </c>
      <c r="L81" s="169" t="s">
        <v>694</v>
      </c>
      <c r="M81" s="88">
        <v>44309</v>
      </c>
      <c r="N81" s="4"/>
    </row>
    <row r="82" spans="1:14" ht="39" x14ac:dyDescent="0.15">
      <c r="A82" s="381"/>
      <c r="B82" s="387"/>
      <c r="C82" s="385"/>
      <c r="D82" s="159"/>
      <c r="E82" s="386"/>
      <c r="F82" s="90"/>
      <c r="G82" s="392"/>
      <c r="H82" s="161" t="s">
        <v>356</v>
      </c>
      <c r="I82" s="208" t="s">
        <v>357</v>
      </c>
      <c r="J82" s="87" t="s">
        <v>723</v>
      </c>
      <c r="K82" s="235" t="s">
        <v>969</v>
      </c>
      <c r="L82" s="169" t="s">
        <v>694</v>
      </c>
      <c r="M82" s="88">
        <v>44309</v>
      </c>
      <c r="N82" s="4"/>
    </row>
    <row r="83" spans="1:14" ht="39" x14ac:dyDescent="0.15">
      <c r="A83" s="381"/>
      <c r="B83" s="387"/>
      <c r="C83" s="385"/>
      <c r="D83" s="90"/>
      <c r="E83" s="386"/>
      <c r="F83" s="90"/>
      <c r="G83" s="392"/>
      <c r="H83" s="161" t="s">
        <v>545</v>
      </c>
      <c r="I83" s="197" t="s">
        <v>547</v>
      </c>
      <c r="J83" s="219" t="s">
        <v>736</v>
      </c>
      <c r="K83" s="252" t="s">
        <v>970</v>
      </c>
      <c r="L83" s="169" t="s">
        <v>694</v>
      </c>
      <c r="M83" s="88">
        <v>44312</v>
      </c>
      <c r="N83" s="4"/>
    </row>
    <row r="84" spans="1:14" ht="65" x14ac:dyDescent="0.15">
      <c r="A84" s="381"/>
      <c r="B84" s="387"/>
      <c r="C84" s="385"/>
      <c r="D84" s="90"/>
      <c r="E84" s="386"/>
      <c r="F84" s="90"/>
      <c r="G84" s="392"/>
      <c r="H84" s="161" t="s">
        <v>369</v>
      </c>
      <c r="I84" s="197" t="s">
        <v>550</v>
      </c>
      <c r="J84" s="87" t="s">
        <v>734</v>
      </c>
      <c r="K84" s="87" t="s">
        <v>694</v>
      </c>
      <c r="L84" s="220" t="s">
        <v>694</v>
      </c>
      <c r="M84" s="88">
        <v>44312</v>
      </c>
      <c r="N84" s="4"/>
    </row>
    <row r="85" spans="1:14" ht="39" x14ac:dyDescent="0.15">
      <c r="A85" s="381"/>
      <c r="B85" s="387"/>
      <c r="C85" s="385"/>
      <c r="D85" s="90"/>
      <c r="E85" s="386"/>
      <c r="F85" s="90"/>
      <c r="G85" s="392"/>
      <c r="H85" s="161" t="s">
        <v>367</v>
      </c>
      <c r="I85" s="197" t="s">
        <v>618</v>
      </c>
      <c r="J85" s="214" t="s">
        <v>725</v>
      </c>
      <c r="K85" s="235" t="s">
        <v>971</v>
      </c>
      <c r="L85" s="169" t="s">
        <v>694</v>
      </c>
      <c r="M85" s="88">
        <v>44312</v>
      </c>
      <c r="N85" s="4"/>
    </row>
    <row r="86" spans="1:14" ht="39" x14ac:dyDescent="0.15">
      <c r="A86" s="381"/>
      <c r="B86" s="387"/>
      <c r="C86" s="385"/>
      <c r="D86" s="159"/>
      <c r="E86" s="386"/>
      <c r="F86" s="90"/>
      <c r="G86" s="392"/>
      <c r="H86" s="145" t="s">
        <v>552</v>
      </c>
      <c r="I86" s="197" t="s">
        <v>554</v>
      </c>
      <c r="J86" s="87" t="s">
        <v>735</v>
      </c>
      <c r="K86" s="235" t="s">
        <v>972</v>
      </c>
      <c r="L86" s="169" t="s">
        <v>694</v>
      </c>
      <c r="M86" s="88">
        <v>44312</v>
      </c>
      <c r="N86" s="4"/>
    </row>
    <row r="87" spans="1:14" ht="117" x14ac:dyDescent="0.15">
      <c r="A87" s="381"/>
      <c r="B87" s="387"/>
      <c r="C87" s="385"/>
      <c r="D87" s="159"/>
      <c r="E87" s="386"/>
      <c r="F87" s="90"/>
      <c r="G87" s="392"/>
      <c r="H87" s="155" t="s">
        <v>515</v>
      </c>
      <c r="I87" s="207" t="s">
        <v>531</v>
      </c>
      <c r="J87" s="87" t="s">
        <v>694</v>
      </c>
      <c r="K87" s="87" t="s">
        <v>694</v>
      </c>
      <c r="L87" s="265" t="s">
        <v>694</v>
      </c>
      <c r="M87" s="88">
        <v>44308</v>
      </c>
      <c r="N87" s="236" t="s">
        <v>876</v>
      </c>
    </row>
    <row r="88" spans="1:14" ht="91" x14ac:dyDescent="0.15">
      <c r="A88" s="381"/>
      <c r="B88" s="387"/>
      <c r="C88" s="385"/>
      <c r="D88" s="159"/>
      <c r="E88" s="386"/>
      <c r="F88" s="90"/>
      <c r="G88" s="392"/>
      <c r="H88" s="155" t="s">
        <v>517</v>
      </c>
      <c r="I88" s="197" t="s">
        <v>531</v>
      </c>
      <c r="J88" s="161" t="s">
        <v>693</v>
      </c>
      <c r="K88" s="239" t="s">
        <v>760</v>
      </c>
      <c r="L88" s="169" t="s">
        <v>694</v>
      </c>
      <c r="M88" s="88">
        <v>44308</v>
      </c>
      <c r="N88" s="4"/>
    </row>
    <row r="89" spans="1:14" ht="52" x14ac:dyDescent="0.15">
      <c r="A89" s="381"/>
      <c r="B89" s="387"/>
      <c r="C89" s="385"/>
      <c r="D89" s="159"/>
      <c r="E89" s="386"/>
      <c r="F89" s="90"/>
      <c r="G89" s="392"/>
      <c r="H89" s="145" t="s">
        <v>712</v>
      </c>
      <c r="I89" s="197" t="s">
        <v>533</v>
      </c>
      <c r="J89" s="87" t="s">
        <v>881</v>
      </c>
      <c r="K89" s="239" t="s">
        <v>763</v>
      </c>
      <c r="L89" s="169" t="s">
        <v>694</v>
      </c>
      <c r="M89" s="88">
        <v>44308</v>
      </c>
      <c r="N89" s="4"/>
    </row>
    <row r="90" spans="1:14" ht="52" x14ac:dyDescent="0.15">
      <c r="A90" s="381"/>
      <c r="B90" s="387"/>
      <c r="C90" s="385"/>
      <c r="D90" s="159"/>
      <c r="E90" s="386"/>
      <c r="F90" s="90"/>
      <c r="G90" s="392"/>
      <c r="H90" s="156" t="s">
        <v>534</v>
      </c>
      <c r="I90" s="207" t="s">
        <v>536</v>
      </c>
      <c r="J90" s="87" t="s">
        <v>694</v>
      </c>
      <c r="K90" s="87" t="s">
        <v>694</v>
      </c>
      <c r="L90" s="265" t="s">
        <v>694</v>
      </c>
      <c r="M90" s="88">
        <v>44308</v>
      </c>
      <c r="N90" s="236" t="s">
        <v>876</v>
      </c>
    </row>
  </sheetData>
  <mergeCells count="55">
    <mergeCell ref="A75:A90"/>
    <mergeCell ref="B75:B90"/>
    <mergeCell ref="C75:C90"/>
    <mergeCell ref="E75:E90"/>
    <mergeCell ref="G75:G90"/>
    <mergeCell ref="A61:A74"/>
    <mergeCell ref="B61:B74"/>
    <mergeCell ref="C61:C74"/>
    <mergeCell ref="E61:E74"/>
    <mergeCell ref="G61:G74"/>
    <mergeCell ref="A50:A60"/>
    <mergeCell ref="B50:B60"/>
    <mergeCell ref="C50:C60"/>
    <mergeCell ref="E50:E60"/>
    <mergeCell ref="G50:G60"/>
    <mergeCell ref="F51:F52"/>
    <mergeCell ref="F53:F54"/>
    <mergeCell ref="F55:F56"/>
    <mergeCell ref="F57:F58"/>
    <mergeCell ref="F59:F60"/>
    <mergeCell ref="A8:A16"/>
    <mergeCell ref="B8:B16"/>
    <mergeCell ref="C8:C16"/>
    <mergeCell ref="E8:E16"/>
    <mergeCell ref="G8:G16"/>
    <mergeCell ref="A6:A7"/>
    <mergeCell ref="B6:B7"/>
    <mergeCell ref="C6:C7"/>
    <mergeCell ref="D6:D7"/>
    <mergeCell ref="E6:E7"/>
    <mergeCell ref="A17:A22"/>
    <mergeCell ref="B17:B22"/>
    <mergeCell ref="C17:C22"/>
    <mergeCell ref="E17:E22"/>
    <mergeCell ref="G17:G22"/>
    <mergeCell ref="A23:A45"/>
    <mergeCell ref="B23:B45"/>
    <mergeCell ref="C23:C45"/>
    <mergeCell ref="G23:G45"/>
    <mergeCell ref="A46:A49"/>
    <mergeCell ref="B46:B49"/>
    <mergeCell ref="C46:C49"/>
    <mergeCell ref="E46:E49"/>
    <mergeCell ref="E23:E45"/>
    <mergeCell ref="G46:G49"/>
    <mergeCell ref="B2:N2"/>
    <mergeCell ref="B1:N1"/>
    <mergeCell ref="I6:N6"/>
    <mergeCell ref="B4:C4"/>
    <mergeCell ref="B5:G5"/>
    <mergeCell ref="J5:N5"/>
    <mergeCell ref="B3:N3"/>
    <mergeCell ref="F6:F7"/>
    <mergeCell ref="G6:G7"/>
    <mergeCell ref="H6:H7"/>
  </mergeCells>
  <hyperlinks>
    <hyperlink ref="K10" r:id="rId1" xr:uid="{08E881C3-3761-7B43-8D8D-E4EE6FD21405}"/>
    <hyperlink ref="K11" r:id="rId2" xr:uid="{FA59CEB5-D09C-374E-AC9C-E1246E2DAE93}"/>
    <hyperlink ref="K12" r:id="rId3" xr:uid="{73F4CA31-B6D2-CE4D-A6E0-5BE3226C477D}"/>
    <hyperlink ref="K19" r:id="rId4" xr:uid="{65E226CF-ECA6-C249-A82D-711D667853EB}"/>
    <hyperlink ref="K21" r:id="rId5" xr:uid="{915E1B52-6836-A44D-88F7-ED8F30F76CCF}"/>
    <hyperlink ref="K26" r:id="rId6" xr:uid="{7D580720-A64B-0E4B-819E-151B9C94A686}"/>
    <hyperlink ref="K27" r:id="rId7" xr:uid="{BA546D32-C194-5A46-BF34-19F7B187DC22}"/>
    <hyperlink ref="K28" r:id="rId8" xr:uid="{E3B9C7D9-D59C-F648-9777-EBDC35FFD66F}"/>
    <hyperlink ref="K29" r:id="rId9" xr:uid="{BCBA74DE-66F5-5346-A2C2-2DE9BC8677AB}"/>
    <hyperlink ref="K31" r:id="rId10" xr:uid="{BDC48028-0859-074B-A619-5A8C34365D19}"/>
    <hyperlink ref="K32" r:id="rId11" xr:uid="{52B90D06-4705-994F-AFF1-2C70D3E88F87}"/>
    <hyperlink ref="K54" r:id="rId12" xr:uid="{3C209C2A-FB14-0A4B-B156-4F02BC460FC1}"/>
    <hyperlink ref="K61" r:id="rId13" display="Resolución DESAJMAR21-54" xr:uid="{E5DBD324-AC9D-5C4D-8B37-35E478164AD8}"/>
    <hyperlink ref="K62" r:id="rId14" xr:uid="{B3688520-6425-6045-B85E-C2CFF9BFE261}"/>
    <hyperlink ref="K64" r:id="rId15" xr:uid="{AFA9C43C-D0D8-364E-BED1-2A4DC8EEBBC1}"/>
    <hyperlink ref="K68" r:id="rId16" xr:uid="{EB9D4EBE-3A3D-9542-ACA1-9560F09F0797}"/>
    <hyperlink ref="K69" r:id="rId17" xr:uid="{DECB7195-DFB8-3140-B8F4-76324724C1B0}"/>
    <hyperlink ref="K71" r:id="rId18" xr:uid="{FC04E492-2804-3142-9C2D-886C42603D97}"/>
    <hyperlink ref="K72" r:id="rId19" xr:uid="{1F5823B2-9BA4-7740-A107-1D76C5B99F03}"/>
    <hyperlink ref="K74" r:id="rId20" xr:uid="{737B9762-AB20-F047-ACE0-8283ADB0590D}"/>
    <hyperlink ref="K75" r:id="rId21" xr:uid="{364E0E6D-3D26-274B-9500-587DC18DC054}"/>
    <hyperlink ref="K76" r:id="rId22" xr:uid="{08645E49-4B0C-1A4B-8FE0-54E83CAB14CD}"/>
    <hyperlink ref="K89" r:id="rId23" xr:uid="{8B69F721-54AF-6645-8489-BC41E1E68B94}"/>
    <hyperlink ref="K9" r:id="rId24" display="https://etbcsj-my.sharepoint.com/:b:/g/personal/nsabogao_cendoj_ramajudicial_gov_co/ETl3slx99pBPm3-XeyIvJ-kBqPsEEEpRbYJmN_ofgPlzUA" xr:uid="{A58D80AD-00A0-1A4F-8B23-3A86CAE2A87B}"/>
    <hyperlink ref="K52" r:id="rId25" xr:uid="{B0B6A020-319C-9F45-9401-208DD42E1760}"/>
    <hyperlink ref="K53" r:id="rId26" xr:uid="{545B345F-045A-B44E-8B79-C84450767D03}"/>
    <hyperlink ref="K50" r:id="rId27" xr:uid="{41278ED3-079F-7A4C-84B7-8FCD8AE4DFF5}"/>
    <hyperlink ref="K47" r:id="rId28" display="Informe enviado a la Unidad de Desarrollo Estadístico1 Informe de implentación de las medidas transitoriasOficio CSJCAO21-460" xr:uid="{E7A2468F-C1E7-E248-BA63-048BC685DEE1}"/>
    <hyperlink ref="K33" r:id="rId29" display="asdasd" xr:uid="{39899EC5-65BC-704C-BEDF-031A193D8CC5}"/>
    <hyperlink ref="K43" r:id="rId30" xr:uid="{FD0B490A-C9F6-9844-B2B4-CF927926CDD1}"/>
    <hyperlink ref="K44" r:id="rId31" xr:uid="{376FDFB1-9F25-444B-9E21-7BBA2766106F}"/>
    <hyperlink ref="K45" r:id="rId32" xr:uid="{77E6FC02-D19B-D148-9580-8EEB06E3FA45}"/>
    <hyperlink ref="K13" r:id="rId33" display="4 Trimestre 2020 Índice de oportunidad Y 1 Trimestre 2021 Índice de oportunidad" xr:uid="{7E3C65C3-B69C-E241-9246-3BA70F277A56}"/>
    <hyperlink ref="K14" r:id="rId34" xr:uid="{DB3381D3-579B-0E43-BF93-8076E6FB121B}"/>
    <hyperlink ref="K15" r:id="rId35" xr:uid="{8B04DC2A-A34D-FA4E-B18D-6576A965D441}"/>
    <hyperlink ref="K16" r:id="rId36" xr:uid="{DC7F8811-6E5E-B749-844E-20D2E9334296}"/>
    <hyperlink ref="K17" r:id="rId37" display="https://etbcsj-my.sharepoint.com/:f:/r/personal/nsabogao_cendoj_ramajudicial_gov_co/Documents/Plan de Accio%CC%81n 2021/Mejoramiento Infraestructura Fi%CC%81sica/Sistema energia renovable?csf=1&amp;web=1&amp;e=aYZufR" xr:uid="{1618878B-4E2D-3E4B-9D35-882EBDE5E9C0}"/>
    <hyperlink ref="K30" r:id="rId38" xr:uid="{5B746893-6694-5246-9996-DB6816AD292D}"/>
    <hyperlink ref="K65" r:id="rId39" xr:uid="{70093163-61A2-6545-8866-0F5ED5AD4A5B}"/>
    <hyperlink ref="K78" r:id="rId40" xr:uid="{A61D2A06-8EF6-404B-B2FD-0A5483CE0C60}"/>
    <hyperlink ref="K79" r:id="rId41" xr:uid="{D4D92641-AB1B-7241-97A1-316A4718F8C9}"/>
    <hyperlink ref="K80" r:id="rId42" xr:uid="{7701D529-94A0-3D48-A4EB-5EFE8369E282}"/>
    <hyperlink ref="K81" r:id="rId43" xr:uid="{1E6E879F-720D-A046-A137-4157D04A7052}"/>
    <hyperlink ref="K82" r:id="rId44" xr:uid="{53F7E79C-763A-594B-BE9B-FE9C85875071}"/>
    <hyperlink ref="K85" r:id="rId45" display="Estado Financiero" xr:uid="{3327932C-ED55-4C46-A59A-DE516B2DC9D4}"/>
    <hyperlink ref="K83" r:id="rId46" xr:uid="{9D73AF71-BB43-8E4D-AFD6-491DE04ED49C}"/>
    <hyperlink ref="K86" r:id="rId47" xr:uid="{109F4636-61B1-7745-AC24-E26229FE7587}"/>
    <hyperlink ref="K88" r:id="rId48" xr:uid="{6C7A0425-D717-BB4E-9011-11F9E437B3E9}"/>
  </hyperlinks>
  <pageMargins left="0.7" right="0.7" top="0.75" bottom="0.75" header="0.3" footer="0.3"/>
  <pageSetup scale="23" orientation="landscape" horizontalDpi="300" verticalDpi="300" r:id="rId49"/>
  <rowBreaks count="6" manualBreakCount="6">
    <brk id="16" max="13" man="1"/>
    <brk id="22" max="13" man="1"/>
    <brk id="45" max="13" man="1"/>
    <brk id="49" max="13" man="1"/>
    <brk id="60" max="13" man="1"/>
    <brk id="74" max="13" man="1"/>
  </rowBreaks>
  <colBreaks count="1" manualBreakCount="1">
    <brk id="14" max="1048575" man="1"/>
  </colBreaks>
  <drawing r:id="rId50"/>
  <legacyDrawing r:id="rId5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71126-BC45-F448-B619-208BD0C4AD8D}">
  <dimension ref="A1:W90"/>
  <sheetViews>
    <sheetView topLeftCell="H1" zoomScaleNormal="100" workbookViewId="0">
      <selection activeCell="K8" sqref="K8"/>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9" width="29.1640625" style="179" customWidth="1"/>
    <col min="10" max="11" width="29.1640625" style="1" customWidth="1"/>
    <col min="12" max="12" width="15" style="6"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369" t="s">
        <v>0</v>
      </c>
      <c r="C1" s="369"/>
      <c r="D1" s="369"/>
      <c r="E1" s="369"/>
      <c r="F1" s="369"/>
      <c r="G1" s="369"/>
      <c r="H1" s="369"/>
      <c r="I1" s="369"/>
      <c r="J1" s="369"/>
      <c r="K1" s="369"/>
      <c r="L1" s="369"/>
      <c r="M1" s="369"/>
      <c r="N1" s="369"/>
      <c r="O1" s="52"/>
      <c r="P1" s="52"/>
      <c r="Q1" s="52"/>
      <c r="R1" s="52"/>
      <c r="S1" s="52"/>
      <c r="T1" s="52"/>
      <c r="U1" s="52"/>
      <c r="V1" s="52"/>
      <c r="W1" s="52"/>
    </row>
    <row r="2" spans="1:23" s="2" customFormat="1" ht="24" customHeight="1" x14ac:dyDescent="0.15">
      <c r="B2" s="369" t="s">
        <v>46</v>
      </c>
      <c r="C2" s="369"/>
      <c r="D2" s="369"/>
      <c r="E2" s="369"/>
      <c r="F2" s="369"/>
      <c r="G2" s="369"/>
      <c r="H2" s="369"/>
      <c r="I2" s="369"/>
      <c r="J2" s="369"/>
      <c r="K2" s="369"/>
      <c r="L2" s="369"/>
      <c r="M2" s="369"/>
      <c r="N2" s="369"/>
      <c r="O2" s="52"/>
      <c r="P2" s="52"/>
      <c r="Q2" s="52"/>
      <c r="R2" s="52"/>
      <c r="S2" s="52"/>
      <c r="T2" s="52"/>
      <c r="U2" s="52"/>
      <c r="V2" s="52"/>
      <c r="W2" s="52"/>
    </row>
    <row r="3" spans="1:23" s="2" customFormat="1" ht="24" customHeight="1" x14ac:dyDescent="0.15">
      <c r="B3" s="391" t="s">
        <v>45</v>
      </c>
      <c r="C3" s="391"/>
      <c r="D3" s="391"/>
      <c r="E3" s="391"/>
      <c r="F3" s="391"/>
      <c r="G3" s="391"/>
      <c r="H3" s="391"/>
      <c r="I3" s="391"/>
      <c r="J3" s="391"/>
      <c r="K3" s="391"/>
      <c r="L3" s="391"/>
      <c r="M3" s="391"/>
      <c r="N3" s="391"/>
      <c r="O3" s="53"/>
      <c r="P3" s="53"/>
      <c r="Q3" s="53"/>
      <c r="R3" s="53"/>
      <c r="S3" s="53"/>
      <c r="T3" s="53"/>
      <c r="U3" s="53"/>
      <c r="V3" s="53"/>
      <c r="W3" s="53"/>
    </row>
    <row r="4" spans="1:23" s="2" customFormat="1" ht="24" customHeight="1" x14ac:dyDescent="0.15">
      <c r="A4" s="20" t="s">
        <v>43</v>
      </c>
      <c r="B4" s="394" t="s">
        <v>689</v>
      </c>
      <c r="C4" s="395"/>
      <c r="D4" s="31" t="s">
        <v>44</v>
      </c>
      <c r="E4" s="32" t="s">
        <v>690</v>
      </c>
      <c r="F4" s="33"/>
      <c r="G4" s="12"/>
      <c r="H4" s="12"/>
      <c r="I4" s="176"/>
      <c r="J4" s="12"/>
      <c r="K4" s="12"/>
      <c r="L4" s="12"/>
      <c r="M4" s="12"/>
      <c r="N4" s="12"/>
      <c r="O4" s="12"/>
      <c r="P4" s="12"/>
      <c r="Q4" s="12"/>
      <c r="R4" s="12"/>
      <c r="S4" s="12"/>
      <c r="T4" s="12"/>
      <c r="U4" s="12"/>
      <c r="V4" s="12"/>
      <c r="W4" s="12"/>
    </row>
    <row r="5" spans="1:23" s="2" customFormat="1" ht="49.5" customHeight="1" x14ac:dyDescent="0.15">
      <c r="A5" s="21" t="s">
        <v>20</v>
      </c>
      <c r="B5" s="376" t="s">
        <v>21</v>
      </c>
      <c r="C5" s="377"/>
      <c r="D5" s="377"/>
      <c r="E5" s="377"/>
      <c r="F5" s="377"/>
      <c r="G5" s="378"/>
      <c r="H5" s="229"/>
      <c r="I5" s="177" t="s">
        <v>22</v>
      </c>
      <c r="J5" s="387" t="s">
        <v>23</v>
      </c>
      <c r="K5" s="387"/>
      <c r="L5" s="387"/>
      <c r="M5" s="387"/>
      <c r="N5" s="387"/>
    </row>
    <row r="6" spans="1:23" s="3" customFormat="1" ht="34.5" customHeight="1" x14ac:dyDescent="0.2">
      <c r="A6" s="382" t="s">
        <v>27</v>
      </c>
      <c r="B6" s="382" t="s">
        <v>942</v>
      </c>
      <c r="C6" s="382" t="s">
        <v>943</v>
      </c>
      <c r="D6" s="382" t="s">
        <v>149</v>
      </c>
      <c r="E6" s="382" t="s">
        <v>150</v>
      </c>
      <c r="F6" s="382" t="s">
        <v>944</v>
      </c>
      <c r="G6" s="382" t="s">
        <v>16</v>
      </c>
      <c r="H6" s="373" t="s">
        <v>151</v>
      </c>
      <c r="I6" s="373" t="s">
        <v>171</v>
      </c>
      <c r="J6" s="373"/>
      <c r="K6" s="373"/>
      <c r="L6" s="373"/>
      <c r="M6" s="373"/>
      <c r="N6" s="373"/>
    </row>
    <row r="7" spans="1:23" s="3" customFormat="1" ht="31.5" customHeight="1" x14ac:dyDescent="0.2">
      <c r="A7" s="383"/>
      <c r="B7" s="383"/>
      <c r="C7" s="383"/>
      <c r="D7" s="383"/>
      <c r="E7" s="383"/>
      <c r="F7" s="383"/>
      <c r="G7" s="383"/>
      <c r="H7" s="373"/>
      <c r="I7" s="227" t="s">
        <v>169</v>
      </c>
      <c r="J7" s="227" t="s">
        <v>170</v>
      </c>
      <c r="K7" s="227" t="s">
        <v>48</v>
      </c>
      <c r="L7" s="227" t="s">
        <v>2</v>
      </c>
      <c r="M7" s="227" t="s">
        <v>3</v>
      </c>
      <c r="N7" s="227" t="s">
        <v>4</v>
      </c>
    </row>
    <row r="8" spans="1:23" s="3" customFormat="1" ht="91" x14ac:dyDescent="0.2">
      <c r="A8" s="384">
        <v>1</v>
      </c>
      <c r="B8" s="384" t="s">
        <v>8</v>
      </c>
      <c r="C8" s="380" t="s">
        <v>939</v>
      </c>
      <c r="D8" s="228" t="s">
        <v>157</v>
      </c>
      <c r="E8" s="380" t="s">
        <v>9</v>
      </c>
      <c r="F8" s="9" t="s">
        <v>11</v>
      </c>
      <c r="G8" s="380" t="s">
        <v>47</v>
      </c>
      <c r="H8" s="10" t="s">
        <v>571</v>
      </c>
      <c r="I8" s="210" t="s">
        <v>604</v>
      </c>
      <c r="J8" s="87" t="s">
        <v>785</v>
      </c>
      <c r="K8" s="235" t="s">
        <v>786</v>
      </c>
      <c r="L8" s="178" t="s">
        <v>694</v>
      </c>
      <c r="M8" s="75">
        <v>44390</v>
      </c>
      <c r="N8" s="5"/>
    </row>
    <row r="9" spans="1:23" ht="78" x14ac:dyDescent="0.15">
      <c r="A9" s="384"/>
      <c r="B9" s="384"/>
      <c r="C9" s="380"/>
      <c r="D9" s="228" t="s">
        <v>17</v>
      </c>
      <c r="E9" s="380"/>
      <c r="F9" s="224" t="s">
        <v>12</v>
      </c>
      <c r="G9" s="380"/>
      <c r="H9" s="10" t="s">
        <v>606</v>
      </c>
      <c r="I9" s="196" t="s">
        <v>575</v>
      </c>
      <c r="J9" s="87" t="s">
        <v>961</v>
      </c>
      <c r="K9" s="315" t="s">
        <v>962</v>
      </c>
      <c r="L9" s="215">
        <f>+(828+66)/1020</f>
        <v>0.87647058823529411</v>
      </c>
      <c r="M9" s="75">
        <v>44390</v>
      </c>
      <c r="N9" s="216"/>
    </row>
    <row r="10" spans="1:23" ht="130" x14ac:dyDescent="0.15">
      <c r="A10" s="384"/>
      <c r="B10" s="384"/>
      <c r="C10" s="380"/>
      <c r="D10" s="228" t="s">
        <v>18</v>
      </c>
      <c r="E10" s="380"/>
      <c r="F10" s="224" t="s">
        <v>13</v>
      </c>
      <c r="G10" s="380"/>
      <c r="H10" s="10" t="s">
        <v>415</v>
      </c>
      <c r="I10" s="197" t="s">
        <v>578</v>
      </c>
      <c r="J10" s="306" t="s">
        <v>963</v>
      </c>
      <c r="K10" s="234" t="s">
        <v>741</v>
      </c>
      <c r="L10" s="305" t="s">
        <v>694</v>
      </c>
      <c r="M10" s="75">
        <v>44390</v>
      </c>
      <c r="N10" s="4"/>
    </row>
    <row r="11" spans="1:23" ht="65" x14ac:dyDescent="0.15">
      <c r="A11" s="384"/>
      <c r="B11" s="384"/>
      <c r="C11" s="380"/>
      <c r="D11" s="228" t="s">
        <v>135</v>
      </c>
      <c r="E11" s="380"/>
      <c r="F11" s="224" t="s">
        <v>14</v>
      </c>
      <c r="G11" s="380"/>
      <c r="H11" s="10" t="s">
        <v>452</v>
      </c>
      <c r="I11" s="197" t="s">
        <v>728</v>
      </c>
      <c r="J11" s="306" t="s">
        <v>964</v>
      </c>
      <c r="K11" s="235" t="s">
        <v>742</v>
      </c>
      <c r="L11" s="178" t="s">
        <v>694</v>
      </c>
      <c r="M11" s="75">
        <v>44390</v>
      </c>
      <c r="N11" s="4"/>
    </row>
    <row r="12" spans="1:23" ht="104" x14ac:dyDescent="0.15">
      <c r="A12" s="384"/>
      <c r="B12" s="384"/>
      <c r="C12" s="380"/>
      <c r="D12" s="228" t="s">
        <v>19</v>
      </c>
      <c r="E12" s="380"/>
      <c r="F12" s="224" t="s">
        <v>15</v>
      </c>
      <c r="G12" s="380"/>
      <c r="H12" s="10" t="s">
        <v>492</v>
      </c>
      <c r="I12" s="197" t="s">
        <v>729</v>
      </c>
      <c r="J12" s="87" t="s">
        <v>965</v>
      </c>
      <c r="K12" s="237" t="s">
        <v>743</v>
      </c>
      <c r="L12" s="238">
        <f>(181332+72214)/11658640</f>
        <v>2.1747476549580397E-2</v>
      </c>
      <c r="M12" s="75">
        <v>44379</v>
      </c>
      <c r="N12" s="87"/>
    </row>
    <row r="13" spans="1:23" ht="260" x14ac:dyDescent="0.15">
      <c r="A13" s="384"/>
      <c r="B13" s="384"/>
      <c r="C13" s="380"/>
      <c r="D13" s="228"/>
      <c r="E13" s="380"/>
      <c r="F13" s="224"/>
      <c r="G13" s="380"/>
      <c r="H13" s="10" t="s">
        <v>419</v>
      </c>
      <c r="I13" s="204" t="s">
        <v>654</v>
      </c>
      <c r="J13" s="87" t="s">
        <v>945</v>
      </c>
      <c r="K13" s="316" t="s">
        <v>902</v>
      </c>
      <c r="L13" s="308">
        <v>0.99</v>
      </c>
      <c r="M13" s="88">
        <v>44397</v>
      </c>
      <c r="N13" s="235" t="s">
        <v>946</v>
      </c>
    </row>
    <row r="14" spans="1:23" ht="104" x14ac:dyDescent="0.15">
      <c r="A14" s="384"/>
      <c r="B14" s="384"/>
      <c r="C14" s="380"/>
      <c r="D14" s="228"/>
      <c r="E14" s="380"/>
      <c r="F14" s="224"/>
      <c r="G14" s="380"/>
      <c r="H14" s="10" t="s">
        <v>418</v>
      </c>
      <c r="I14" s="204" t="s">
        <v>862</v>
      </c>
      <c r="J14" s="87" t="s">
        <v>940</v>
      </c>
      <c r="K14" s="234" t="s">
        <v>903</v>
      </c>
      <c r="L14" s="309">
        <v>2.9167000000000001</v>
      </c>
      <c r="M14" s="88">
        <v>44397</v>
      </c>
      <c r="N14" s="87" t="s">
        <v>941</v>
      </c>
    </row>
    <row r="15" spans="1:23" ht="104" x14ac:dyDescent="0.15">
      <c r="A15" s="384"/>
      <c r="B15" s="384"/>
      <c r="C15" s="380"/>
      <c r="D15" s="228"/>
      <c r="E15" s="380"/>
      <c r="F15" s="224"/>
      <c r="G15" s="380"/>
      <c r="H15" s="10" t="s">
        <v>849</v>
      </c>
      <c r="I15" s="204" t="s">
        <v>657</v>
      </c>
      <c r="J15" s="87" t="s">
        <v>938</v>
      </c>
      <c r="K15" s="234" t="s">
        <v>927</v>
      </c>
      <c r="L15" s="309">
        <v>0.17199999999999999</v>
      </c>
      <c r="M15" s="88">
        <v>44397</v>
      </c>
      <c r="N15" s="4"/>
    </row>
    <row r="16" spans="1:23" ht="78" x14ac:dyDescent="0.15">
      <c r="A16" s="384"/>
      <c r="B16" s="384"/>
      <c r="C16" s="380"/>
      <c r="D16" s="228"/>
      <c r="E16" s="380"/>
      <c r="F16" s="224"/>
      <c r="G16" s="380"/>
      <c r="H16" s="10" t="s">
        <v>603</v>
      </c>
      <c r="I16" s="197" t="s">
        <v>609</v>
      </c>
      <c r="J16" s="87" t="s">
        <v>947</v>
      </c>
      <c r="K16" s="235" t="s">
        <v>770</v>
      </c>
      <c r="L16" s="178" t="s">
        <v>694</v>
      </c>
      <c r="M16" s="88">
        <v>44364</v>
      </c>
      <c r="N16" s="4"/>
    </row>
    <row r="17" spans="1:14" ht="156" x14ac:dyDescent="0.15">
      <c r="A17" s="381">
        <v>2</v>
      </c>
      <c r="B17" s="387" t="s">
        <v>49</v>
      </c>
      <c r="C17" s="386" t="s">
        <v>66</v>
      </c>
      <c r="D17" s="224" t="s">
        <v>55</v>
      </c>
      <c r="E17" s="385" t="s">
        <v>59</v>
      </c>
      <c r="F17" s="223" t="s">
        <v>60</v>
      </c>
      <c r="G17" s="385" t="s">
        <v>64</v>
      </c>
      <c r="H17" s="224" t="s">
        <v>948</v>
      </c>
      <c r="I17" s="197" t="s">
        <v>613</v>
      </c>
      <c r="J17" s="87" t="s">
        <v>879</v>
      </c>
      <c r="K17" s="236" t="s">
        <v>694</v>
      </c>
      <c r="L17" s="255" t="s">
        <v>694</v>
      </c>
      <c r="M17" s="88">
        <v>44368</v>
      </c>
      <c r="N17" s="87" t="s">
        <v>880</v>
      </c>
    </row>
    <row r="18" spans="1:14" ht="117" x14ac:dyDescent="0.15">
      <c r="A18" s="381"/>
      <c r="B18" s="387"/>
      <c r="C18" s="386"/>
      <c r="D18" s="224" t="s">
        <v>56</v>
      </c>
      <c r="E18" s="385"/>
      <c r="F18" s="25" t="s">
        <v>61</v>
      </c>
      <c r="G18" s="385"/>
      <c r="H18" s="224" t="s">
        <v>407</v>
      </c>
      <c r="I18" s="197" t="s">
        <v>639</v>
      </c>
      <c r="J18" s="299" t="s">
        <v>694</v>
      </c>
      <c r="K18" s="299" t="s">
        <v>694</v>
      </c>
      <c r="L18" s="299" t="s">
        <v>694</v>
      </c>
      <c r="M18" s="88">
        <v>44368</v>
      </c>
      <c r="N18" s="87" t="s">
        <v>870</v>
      </c>
    </row>
    <row r="19" spans="1:14" ht="130" x14ac:dyDescent="0.15">
      <c r="A19" s="381"/>
      <c r="B19" s="387"/>
      <c r="C19" s="386"/>
      <c r="D19" s="224" t="s">
        <v>57</v>
      </c>
      <c r="E19" s="385"/>
      <c r="F19" s="223" t="s">
        <v>62</v>
      </c>
      <c r="G19" s="385"/>
      <c r="H19" s="151" t="s">
        <v>614</v>
      </c>
      <c r="I19" s="207" t="s">
        <v>616</v>
      </c>
      <c r="J19" s="87" t="s">
        <v>791</v>
      </c>
      <c r="K19" s="239" t="s">
        <v>748</v>
      </c>
      <c r="L19" s="226" t="s">
        <v>694</v>
      </c>
      <c r="M19" s="88">
        <v>44348</v>
      </c>
      <c r="N19" s="4"/>
    </row>
    <row r="20" spans="1:14" ht="78" x14ac:dyDescent="0.15">
      <c r="A20" s="381"/>
      <c r="B20" s="387"/>
      <c r="C20" s="386"/>
      <c r="D20" s="224" t="s">
        <v>949</v>
      </c>
      <c r="E20" s="385"/>
      <c r="F20" s="223" t="s">
        <v>63</v>
      </c>
      <c r="G20" s="385"/>
      <c r="H20" s="155" t="s">
        <v>508</v>
      </c>
      <c r="I20" s="198" t="s">
        <v>511</v>
      </c>
      <c r="J20" s="236" t="s">
        <v>694</v>
      </c>
      <c r="K20" s="236" t="s">
        <v>694</v>
      </c>
      <c r="L20" s="273" t="s">
        <v>694</v>
      </c>
      <c r="M20" s="88">
        <v>44308</v>
      </c>
      <c r="N20" s="87" t="s">
        <v>873</v>
      </c>
    </row>
    <row r="21" spans="1:14" ht="71" customHeight="1" x14ac:dyDescent="0.15">
      <c r="A21" s="381"/>
      <c r="B21" s="387"/>
      <c r="C21" s="386"/>
      <c r="D21" s="223" t="s">
        <v>65</v>
      </c>
      <c r="E21" s="385"/>
      <c r="F21" s="223" t="s">
        <v>82</v>
      </c>
      <c r="G21" s="385"/>
      <c r="H21" s="155" t="s">
        <v>512</v>
      </c>
      <c r="I21" s="197" t="s">
        <v>514</v>
      </c>
      <c r="J21" s="87" t="s">
        <v>904</v>
      </c>
      <c r="K21" s="236" t="s">
        <v>694</v>
      </c>
      <c r="L21" s="299" t="s">
        <v>694</v>
      </c>
      <c r="M21" s="88">
        <v>44390</v>
      </c>
      <c r="N21" s="4"/>
    </row>
    <row r="22" spans="1:14" ht="39" x14ac:dyDescent="0.15">
      <c r="A22" s="381"/>
      <c r="B22" s="387"/>
      <c r="C22" s="386"/>
      <c r="D22" s="223"/>
      <c r="E22" s="385"/>
      <c r="F22" s="223"/>
      <c r="G22" s="385"/>
      <c r="H22" s="224" t="s">
        <v>413</v>
      </c>
      <c r="I22" s="202" t="s">
        <v>621</v>
      </c>
      <c r="J22" s="236" t="s">
        <v>694</v>
      </c>
      <c r="K22" s="236" t="s">
        <v>694</v>
      </c>
      <c r="L22" s="255" t="s">
        <v>694</v>
      </c>
      <c r="M22" s="255" t="s">
        <v>694</v>
      </c>
      <c r="N22" s="87" t="s">
        <v>792</v>
      </c>
    </row>
    <row r="23" spans="1:14" ht="78" x14ac:dyDescent="0.15">
      <c r="A23" s="381">
        <v>3</v>
      </c>
      <c r="B23" s="387" t="s">
        <v>50</v>
      </c>
      <c r="C23" s="386" t="s">
        <v>950</v>
      </c>
      <c r="D23" s="224" t="s">
        <v>67</v>
      </c>
      <c r="E23" s="388" t="s">
        <v>75</v>
      </c>
      <c r="F23" s="172" t="s">
        <v>76</v>
      </c>
      <c r="G23" s="388" t="s">
        <v>83</v>
      </c>
      <c r="H23" s="223" t="s">
        <v>622</v>
      </c>
      <c r="I23" s="197" t="s">
        <v>247</v>
      </c>
      <c r="J23" s="87" t="s">
        <v>893</v>
      </c>
      <c r="K23" s="237" t="s">
        <v>894</v>
      </c>
      <c r="L23" s="282" t="s">
        <v>694</v>
      </c>
      <c r="M23" s="282" t="s">
        <v>694</v>
      </c>
      <c r="N23" s="283"/>
    </row>
    <row r="24" spans="1:14" ht="78" customHeight="1" x14ac:dyDescent="0.15">
      <c r="A24" s="381"/>
      <c r="B24" s="387"/>
      <c r="C24" s="386"/>
      <c r="D24" s="224" t="s">
        <v>56</v>
      </c>
      <c r="E24" s="389"/>
      <c r="F24" s="230" t="s">
        <v>77</v>
      </c>
      <c r="G24" s="389"/>
      <c r="H24" s="223" t="s">
        <v>323</v>
      </c>
      <c r="I24" s="197" t="s">
        <v>240</v>
      </c>
      <c r="J24" s="87" t="s">
        <v>872</v>
      </c>
      <c r="K24" s="236" t="s">
        <v>694</v>
      </c>
      <c r="L24" s="289" t="s">
        <v>694</v>
      </c>
      <c r="M24" s="88">
        <v>44375</v>
      </c>
      <c r="N24" s="4"/>
    </row>
    <row r="25" spans="1:14" ht="130" x14ac:dyDescent="0.15">
      <c r="A25" s="381"/>
      <c r="B25" s="387"/>
      <c r="C25" s="386"/>
      <c r="D25" s="224" t="s">
        <v>55</v>
      </c>
      <c r="E25" s="389"/>
      <c r="F25" s="172" t="s">
        <v>78</v>
      </c>
      <c r="G25" s="389"/>
      <c r="H25" s="223" t="s">
        <v>326</v>
      </c>
      <c r="I25" s="197" t="s">
        <v>248</v>
      </c>
      <c r="J25" s="274" t="s">
        <v>878</v>
      </c>
      <c r="K25" s="239" t="s">
        <v>877</v>
      </c>
      <c r="L25" s="273" t="s">
        <v>694</v>
      </c>
      <c r="M25" s="88">
        <v>44375</v>
      </c>
      <c r="N25" s="4"/>
    </row>
    <row r="26" spans="1:14" ht="72" customHeight="1" x14ac:dyDescent="0.15">
      <c r="A26" s="381"/>
      <c r="B26" s="387"/>
      <c r="C26" s="386"/>
      <c r="D26" s="224" t="s">
        <v>68</v>
      </c>
      <c r="E26" s="389"/>
      <c r="F26" s="152" t="s">
        <v>79</v>
      </c>
      <c r="G26" s="389"/>
      <c r="H26" s="223" t="s">
        <v>361</v>
      </c>
      <c r="I26" s="197" t="s">
        <v>409</v>
      </c>
      <c r="J26" s="87"/>
      <c r="K26" s="87"/>
      <c r="L26" s="226"/>
      <c r="M26" s="88"/>
      <c r="N26" s="4"/>
    </row>
    <row r="27" spans="1:14" ht="52" x14ac:dyDescent="0.15">
      <c r="A27" s="381"/>
      <c r="B27" s="387"/>
      <c r="C27" s="386"/>
      <c r="D27" s="224" t="s">
        <v>74</v>
      </c>
      <c r="E27" s="389"/>
      <c r="F27" s="230" t="s">
        <v>80</v>
      </c>
      <c r="G27" s="389"/>
      <c r="H27" s="223" t="s">
        <v>408</v>
      </c>
      <c r="I27" s="197" t="s">
        <v>584</v>
      </c>
      <c r="J27" s="87" t="s">
        <v>887</v>
      </c>
      <c r="K27" s="317" t="s">
        <v>750</v>
      </c>
      <c r="L27" s="281" t="s">
        <v>694</v>
      </c>
      <c r="M27" s="88">
        <v>44362</v>
      </c>
      <c r="N27" s="4"/>
    </row>
    <row r="28" spans="1:14" ht="78" customHeight="1" x14ac:dyDescent="0.15">
      <c r="A28" s="381"/>
      <c r="B28" s="387"/>
      <c r="C28" s="386"/>
      <c r="D28" s="224" t="s">
        <v>69</v>
      </c>
      <c r="E28" s="389"/>
      <c r="F28" s="230" t="s">
        <v>81</v>
      </c>
      <c r="G28" s="389"/>
      <c r="H28" s="223" t="s">
        <v>280</v>
      </c>
      <c r="I28" s="225" t="s">
        <v>626</v>
      </c>
      <c r="J28" s="253" t="s">
        <v>782</v>
      </c>
      <c r="K28" s="87" t="s">
        <v>694</v>
      </c>
      <c r="L28" s="169" t="s">
        <v>694</v>
      </c>
      <c r="M28" s="88">
        <v>44362</v>
      </c>
      <c r="N28" s="223"/>
    </row>
    <row r="29" spans="1:14" ht="59" customHeight="1" x14ac:dyDescent="0.15">
      <c r="A29" s="381"/>
      <c r="B29" s="387"/>
      <c r="C29" s="386"/>
      <c r="D29" s="224" t="s">
        <v>70</v>
      </c>
      <c r="E29" s="389"/>
      <c r="F29" s="152" t="s">
        <v>79</v>
      </c>
      <c r="G29" s="389"/>
      <c r="H29" s="152" t="s">
        <v>585</v>
      </c>
      <c r="I29" s="197" t="s">
        <v>587</v>
      </c>
      <c r="J29" s="87"/>
      <c r="K29" s="87"/>
      <c r="L29" s="304"/>
      <c r="M29" s="88"/>
      <c r="N29" s="4"/>
    </row>
    <row r="30" spans="1:14" ht="59" customHeight="1" x14ac:dyDescent="0.15">
      <c r="A30" s="381"/>
      <c r="B30" s="387"/>
      <c r="C30" s="386"/>
      <c r="D30" s="245"/>
      <c r="E30" s="389"/>
      <c r="F30" s="247" t="s">
        <v>80</v>
      </c>
      <c r="G30" s="389"/>
      <c r="H30" s="246" t="s">
        <v>764</v>
      </c>
      <c r="I30" s="202" t="s">
        <v>766</v>
      </c>
      <c r="J30" s="87" t="s">
        <v>769</v>
      </c>
      <c r="K30" s="237" t="s">
        <v>770</v>
      </c>
      <c r="L30" s="169" t="s">
        <v>694</v>
      </c>
      <c r="M30" s="88">
        <v>44337</v>
      </c>
      <c r="N30" s="4"/>
    </row>
    <row r="31" spans="1:14" ht="52" x14ac:dyDescent="0.15">
      <c r="A31" s="381"/>
      <c r="B31" s="387"/>
      <c r="C31" s="386"/>
      <c r="D31" s="152" t="s">
        <v>71</v>
      </c>
      <c r="E31" s="389"/>
      <c r="F31" s="247" t="s">
        <v>81</v>
      </c>
      <c r="G31" s="389"/>
      <c r="H31" s="152" t="s">
        <v>628</v>
      </c>
      <c r="I31" s="197" t="s">
        <v>619</v>
      </c>
      <c r="J31" s="87" t="s">
        <v>966</v>
      </c>
      <c r="K31" s="235" t="s">
        <v>619</v>
      </c>
      <c r="L31" s="222">
        <f>289/473</f>
        <v>0.61099365750528545</v>
      </c>
      <c r="M31" s="88">
        <v>44377</v>
      </c>
      <c r="N31" s="4"/>
    </row>
    <row r="32" spans="1:14" ht="104" customHeight="1" x14ac:dyDescent="0.15">
      <c r="A32" s="381"/>
      <c r="B32" s="387"/>
      <c r="C32" s="386"/>
      <c r="D32" s="224" t="s">
        <v>72</v>
      </c>
      <c r="E32" s="389"/>
      <c r="F32" s="230"/>
      <c r="G32" s="389"/>
      <c r="H32" s="223" t="s">
        <v>590</v>
      </c>
      <c r="I32" s="197" t="s">
        <v>596</v>
      </c>
      <c r="J32" s="296" t="s">
        <v>905</v>
      </c>
      <c r="K32" s="87" t="s">
        <v>694</v>
      </c>
      <c r="L32" s="169" t="s">
        <v>694</v>
      </c>
      <c r="M32" s="88">
        <v>44377</v>
      </c>
      <c r="N32" s="4"/>
    </row>
    <row r="33" spans="1:14" ht="260" x14ac:dyDescent="0.15">
      <c r="A33" s="381"/>
      <c r="B33" s="387"/>
      <c r="C33" s="386"/>
      <c r="D33" s="224" t="s">
        <v>73</v>
      </c>
      <c r="E33" s="389"/>
      <c r="F33" s="230"/>
      <c r="G33" s="389"/>
      <c r="H33" s="223" t="s">
        <v>242</v>
      </c>
      <c r="I33" s="204" t="s">
        <v>278</v>
      </c>
      <c r="J33" s="296" t="s">
        <v>951</v>
      </c>
      <c r="K33" s="239" t="s">
        <v>906</v>
      </c>
      <c r="L33" s="267">
        <f>121/115</f>
        <v>1.0521739130434782</v>
      </c>
      <c r="M33" s="88">
        <v>44402</v>
      </c>
      <c r="N33" s="4"/>
    </row>
    <row r="34" spans="1:14" ht="404" x14ac:dyDescent="0.15">
      <c r="A34" s="381"/>
      <c r="B34" s="387"/>
      <c r="C34" s="386"/>
      <c r="D34" s="224"/>
      <c r="E34" s="389"/>
      <c r="F34" s="230"/>
      <c r="G34" s="389"/>
      <c r="H34" s="223" t="s">
        <v>380</v>
      </c>
      <c r="I34" s="204" t="s">
        <v>662</v>
      </c>
      <c r="J34" s="296" t="s">
        <v>952</v>
      </c>
      <c r="K34" s="234" t="s">
        <v>907</v>
      </c>
      <c r="L34" s="267">
        <f>65/65</f>
        <v>1</v>
      </c>
      <c r="M34" s="272">
        <v>44393</v>
      </c>
      <c r="N34" s="4"/>
    </row>
    <row r="35" spans="1:14" ht="260" x14ac:dyDescent="0.15">
      <c r="A35" s="381"/>
      <c r="B35" s="387"/>
      <c r="C35" s="386"/>
      <c r="D35" s="224"/>
      <c r="E35" s="389"/>
      <c r="F35" s="230"/>
      <c r="G35" s="389"/>
      <c r="H35" s="223" t="s">
        <v>387</v>
      </c>
      <c r="I35" s="204" t="s">
        <v>663</v>
      </c>
      <c r="J35" s="296" t="s">
        <v>908</v>
      </c>
      <c r="K35" s="310" t="s">
        <v>909</v>
      </c>
      <c r="L35" s="311">
        <f>26/26</f>
        <v>1</v>
      </c>
      <c r="M35" s="272">
        <v>44393</v>
      </c>
      <c r="N35" s="4"/>
    </row>
    <row r="36" spans="1:14" ht="296" x14ac:dyDescent="0.15">
      <c r="A36" s="381"/>
      <c r="B36" s="387"/>
      <c r="C36" s="386"/>
      <c r="D36" s="152"/>
      <c r="E36" s="389"/>
      <c r="F36" s="230"/>
      <c r="G36" s="389"/>
      <c r="H36" s="223" t="s">
        <v>667</v>
      </c>
      <c r="I36" s="204" t="s">
        <v>665</v>
      </c>
      <c r="J36" s="296" t="s">
        <v>910</v>
      </c>
      <c r="K36" s="239" t="s">
        <v>911</v>
      </c>
      <c r="L36" s="267" t="s">
        <v>669</v>
      </c>
      <c r="M36" s="272">
        <v>44393</v>
      </c>
      <c r="N36" s="4"/>
    </row>
    <row r="37" spans="1:14" ht="169" x14ac:dyDescent="0.15">
      <c r="A37" s="381"/>
      <c r="B37" s="387"/>
      <c r="C37" s="386"/>
      <c r="D37" s="152"/>
      <c r="E37" s="389"/>
      <c r="F37" s="230"/>
      <c r="G37" s="389"/>
      <c r="H37" s="223" t="s">
        <v>424</v>
      </c>
      <c r="I37" s="204" t="s">
        <v>425</v>
      </c>
      <c r="J37" s="296" t="s">
        <v>953</v>
      </c>
      <c r="K37" s="239" t="s">
        <v>954</v>
      </c>
      <c r="L37" s="267" t="s">
        <v>669</v>
      </c>
      <c r="M37" s="272">
        <v>44393</v>
      </c>
      <c r="N37" s="4"/>
    </row>
    <row r="38" spans="1:14" ht="409" customHeight="1" x14ac:dyDescent="0.15">
      <c r="A38" s="381"/>
      <c r="B38" s="387"/>
      <c r="C38" s="386"/>
      <c r="D38" s="224"/>
      <c r="E38" s="389"/>
      <c r="F38" s="230"/>
      <c r="G38" s="389"/>
      <c r="H38" s="223" t="s">
        <v>671</v>
      </c>
      <c r="I38" s="204" t="s">
        <v>955</v>
      </c>
      <c r="J38" s="296" t="s">
        <v>912</v>
      </c>
      <c r="K38" s="239" t="s">
        <v>907</v>
      </c>
      <c r="L38" s="267">
        <v>0.85</v>
      </c>
      <c r="M38" s="272">
        <v>44393</v>
      </c>
      <c r="N38" s="4"/>
    </row>
    <row r="39" spans="1:14" ht="221" x14ac:dyDescent="0.15">
      <c r="A39" s="381"/>
      <c r="B39" s="387"/>
      <c r="C39" s="386"/>
      <c r="D39" s="224"/>
      <c r="E39" s="389"/>
      <c r="F39" s="152"/>
      <c r="G39" s="389"/>
      <c r="H39" s="223" t="s">
        <v>426</v>
      </c>
      <c r="I39" s="204" t="s">
        <v>676</v>
      </c>
      <c r="J39" s="296" t="s">
        <v>956</v>
      </c>
      <c r="K39" s="239" t="s">
        <v>913</v>
      </c>
      <c r="L39" s="267" t="s">
        <v>669</v>
      </c>
      <c r="M39" s="272">
        <v>44393</v>
      </c>
      <c r="N39" s="4"/>
    </row>
    <row r="40" spans="1:14" ht="104" x14ac:dyDescent="0.15">
      <c r="A40" s="381"/>
      <c r="B40" s="387"/>
      <c r="C40" s="386"/>
      <c r="D40" s="152"/>
      <c r="E40" s="389"/>
      <c r="F40" s="152"/>
      <c r="G40" s="389"/>
      <c r="H40" s="223" t="s">
        <v>957</v>
      </c>
      <c r="I40" s="204" t="s">
        <v>428</v>
      </c>
      <c r="J40" s="296" t="s">
        <v>941</v>
      </c>
      <c r="K40" s="239" t="s">
        <v>913</v>
      </c>
      <c r="L40" s="267" t="s">
        <v>669</v>
      </c>
      <c r="M40" s="272">
        <v>44393</v>
      </c>
      <c r="N40" s="4"/>
    </row>
    <row r="41" spans="1:14" ht="320" x14ac:dyDescent="0.15">
      <c r="A41" s="381"/>
      <c r="B41" s="387"/>
      <c r="C41" s="386"/>
      <c r="D41" s="152"/>
      <c r="E41" s="389"/>
      <c r="F41" s="152"/>
      <c r="G41" s="389"/>
      <c r="H41" s="223" t="s">
        <v>429</v>
      </c>
      <c r="I41" s="204" t="s">
        <v>430</v>
      </c>
      <c r="J41" s="296" t="s">
        <v>914</v>
      </c>
      <c r="K41" s="239" t="s">
        <v>837</v>
      </c>
      <c r="L41" s="267" t="s">
        <v>669</v>
      </c>
      <c r="M41" s="272">
        <v>44393</v>
      </c>
      <c r="N41" s="4"/>
    </row>
    <row r="42" spans="1:14" ht="52" x14ac:dyDescent="0.15">
      <c r="A42" s="381"/>
      <c r="B42" s="387"/>
      <c r="C42" s="386"/>
      <c r="D42" s="152"/>
      <c r="E42" s="389"/>
      <c r="F42" s="152"/>
      <c r="G42" s="389"/>
      <c r="H42" s="223" t="s">
        <v>431</v>
      </c>
      <c r="I42" s="204" t="s">
        <v>238</v>
      </c>
      <c r="J42" s="296" t="s">
        <v>915</v>
      </c>
      <c r="K42" s="239" t="s">
        <v>916</v>
      </c>
      <c r="L42" s="267" t="s">
        <v>669</v>
      </c>
      <c r="M42" s="312">
        <v>44396</v>
      </c>
      <c r="N42" s="4"/>
    </row>
    <row r="43" spans="1:14" ht="182" x14ac:dyDescent="0.15">
      <c r="A43" s="381"/>
      <c r="B43" s="387"/>
      <c r="C43" s="386"/>
      <c r="D43" s="152"/>
      <c r="E43" s="389"/>
      <c r="F43" s="152"/>
      <c r="G43" s="389"/>
      <c r="H43" s="223" t="s">
        <v>434</v>
      </c>
      <c r="I43" s="204" t="s">
        <v>682</v>
      </c>
      <c r="J43" s="296" t="s">
        <v>917</v>
      </c>
      <c r="K43" s="239" t="s">
        <v>918</v>
      </c>
      <c r="L43" s="267" t="s">
        <v>669</v>
      </c>
      <c r="M43" s="312">
        <v>44396</v>
      </c>
      <c r="N43" s="4"/>
    </row>
    <row r="44" spans="1:14" ht="169" x14ac:dyDescent="0.15">
      <c r="A44" s="381"/>
      <c r="B44" s="387"/>
      <c r="C44" s="386"/>
      <c r="D44" s="152"/>
      <c r="E44" s="389"/>
      <c r="F44" s="152"/>
      <c r="G44" s="389"/>
      <c r="H44" s="223" t="s">
        <v>435</v>
      </c>
      <c r="I44" s="204" t="s">
        <v>683</v>
      </c>
      <c r="J44" s="296" t="s">
        <v>919</v>
      </c>
      <c r="K44" s="239" t="s">
        <v>844</v>
      </c>
      <c r="L44" s="267" t="s">
        <v>669</v>
      </c>
      <c r="M44" s="312">
        <v>44396</v>
      </c>
      <c r="N44" s="4"/>
    </row>
    <row r="45" spans="1:14" ht="39" x14ac:dyDescent="0.15">
      <c r="A45" s="381"/>
      <c r="B45" s="387"/>
      <c r="C45" s="386"/>
      <c r="D45" s="152"/>
      <c r="E45" s="390"/>
      <c r="F45" s="152"/>
      <c r="G45" s="390"/>
      <c r="H45" s="223" t="s">
        <v>437</v>
      </c>
      <c r="I45" s="204" t="s">
        <v>439</v>
      </c>
      <c r="J45" s="296" t="s">
        <v>920</v>
      </c>
      <c r="K45" s="239" t="s">
        <v>848</v>
      </c>
      <c r="L45" s="313">
        <f>7/7</f>
        <v>1</v>
      </c>
      <c r="M45" s="312">
        <v>44396</v>
      </c>
      <c r="N45" s="4"/>
    </row>
    <row r="46" spans="1:14" ht="344" x14ac:dyDescent="0.15">
      <c r="A46" s="381">
        <v>4</v>
      </c>
      <c r="B46" s="387" t="s">
        <v>51</v>
      </c>
      <c r="C46" s="385" t="s">
        <v>84</v>
      </c>
      <c r="D46" s="224" t="s">
        <v>56</v>
      </c>
      <c r="E46" s="385" t="s">
        <v>87</v>
      </c>
      <c r="F46" s="224" t="s">
        <v>88</v>
      </c>
      <c r="G46" s="386" t="s">
        <v>92</v>
      </c>
      <c r="H46" s="223" t="s">
        <v>440</v>
      </c>
      <c r="I46" s="204" t="s">
        <v>685</v>
      </c>
      <c r="J46" s="296" t="s">
        <v>921</v>
      </c>
      <c r="K46" s="239" t="s">
        <v>922</v>
      </c>
      <c r="L46" s="267">
        <f>1/2</f>
        <v>0.5</v>
      </c>
      <c r="M46" s="312">
        <v>44389</v>
      </c>
      <c r="N46" s="298" t="s">
        <v>923</v>
      </c>
    </row>
    <row r="47" spans="1:14" ht="408" customHeight="1" x14ac:dyDescent="0.15">
      <c r="A47" s="381"/>
      <c r="B47" s="387"/>
      <c r="C47" s="385"/>
      <c r="D47" s="224" t="s">
        <v>57</v>
      </c>
      <c r="E47" s="385"/>
      <c r="F47" s="224" t="s">
        <v>89</v>
      </c>
      <c r="G47" s="386"/>
      <c r="H47" s="223" t="s">
        <v>443</v>
      </c>
      <c r="I47" s="204" t="s">
        <v>449</v>
      </c>
      <c r="J47" s="296" t="s">
        <v>924</v>
      </c>
      <c r="K47" s="239" t="s">
        <v>925</v>
      </c>
      <c r="L47" s="267" t="s">
        <v>669</v>
      </c>
      <c r="M47" s="312">
        <v>44389</v>
      </c>
      <c r="N47" s="298" t="s">
        <v>926</v>
      </c>
    </row>
    <row r="48" spans="1:14" ht="392" x14ac:dyDescent="0.15">
      <c r="A48" s="381"/>
      <c r="B48" s="387"/>
      <c r="C48" s="385"/>
      <c r="D48" s="224" t="s">
        <v>85</v>
      </c>
      <c r="E48" s="385"/>
      <c r="F48" s="224" t="s">
        <v>90</v>
      </c>
      <c r="G48" s="386"/>
      <c r="H48" s="223" t="s">
        <v>446</v>
      </c>
      <c r="I48" s="204" t="s">
        <v>654</v>
      </c>
      <c r="J48" s="296" t="s">
        <v>928</v>
      </c>
      <c r="K48" s="239" t="s">
        <v>929</v>
      </c>
      <c r="L48" s="267" t="s">
        <v>669</v>
      </c>
      <c r="M48" s="88">
        <v>44397</v>
      </c>
      <c r="N48" s="4"/>
    </row>
    <row r="49" spans="1:14" ht="284" x14ac:dyDescent="0.15">
      <c r="A49" s="381"/>
      <c r="B49" s="387"/>
      <c r="C49" s="385"/>
      <c r="D49" s="297" t="s">
        <v>86</v>
      </c>
      <c r="E49" s="385"/>
      <c r="F49" s="297" t="s">
        <v>91</v>
      </c>
      <c r="G49" s="386"/>
      <c r="H49" s="223" t="s">
        <v>450</v>
      </c>
      <c r="I49" s="204" t="s">
        <v>449</v>
      </c>
      <c r="J49" s="296" t="s">
        <v>930</v>
      </c>
      <c r="K49" s="239" t="s">
        <v>931</v>
      </c>
      <c r="L49" s="267" t="s">
        <v>669</v>
      </c>
      <c r="M49" s="88">
        <v>44397</v>
      </c>
      <c r="N49" s="4"/>
    </row>
    <row r="50" spans="1:14" ht="104" x14ac:dyDescent="0.15">
      <c r="A50" s="387">
        <v>5</v>
      </c>
      <c r="B50" s="387" t="s">
        <v>52</v>
      </c>
      <c r="C50" s="393" t="s">
        <v>93</v>
      </c>
      <c r="D50" s="224" t="s">
        <v>94</v>
      </c>
      <c r="E50" s="385" t="s">
        <v>103</v>
      </c>
      <c r="F50" s="224" t="s">
        <v>104</v>
      </c>
      <c r="G50" s="386" t="s">
        <v>109</v>
      </c>
      <c r="H50" s="223" t="s">
        <v>254</v>
      </c>
      <c r="I50" s="204" t="s">
        <v>257</v>
      </c>
      <c r="J50" s="296" t="s">
        <v>932</v>
      </c>
      <c r="K50" s="239" t="s">
        <v>799</v>
      </c>
      <c r="L50" s="267">
        <f>8/8</f>
        <v>1</v>
      </c>
      <c r="M50" s="312">
        <v>44384</v>
      </c>
      <c r="N50" s="4"/>
    </row>
    <row r="51" spans="1:14" ht="91" x14ac:dyDescent="0.15">
      <c r="A51" s="387"/>
      <c r="B51" s="387"/>
      <c r="C51" s="393"/>
      <c r="D51" s="224" t="s">
        <v>95</v>
      </c>
      <c r="E51" s="385"/>
      <c r="F51" s="385" t="s">
        <v>105</v>
      </c>
      <c r="G51" s="386"/>
      <c r="H51" s="223" t="s">
        <v>259</v>
      </c>
      <c r="I51" s="204" t="s">
        <v>263</v>
      </c>
      <c r="J51" s="296" t="s">
        <v>958</v>
      </c>
      <c r="K51" s="239" t="s">
        <v>449</v>
      </c>
      <c r="L51" s="267" t="s">
        <v>694</v>
      </c>
      <c r="M51" s="312">
        <v>44384</v>
      </c>
      <c r="N51" s="4"/>
    </row>
    <row r="52" spans="1:14" ht="52" x14ac:dyDescent="0.15">
      <c r="A52" s="387"/>
      <c r="B52" s="387"/>
      <c r="C52" s="393"/>
      <c r="D52" s="224" t="s">
        <v>68</v>
      </c>
      <c r="E52" s="385"/>
      <c r="F52" s="385"/>
      <c r="G52" s="386"/>
      <c r="H52" s="223" t="s">
        <v>264</v>
      </c>
      <c r="I52" s="204" t="s">
        <v>266</v>
      </c>
      <c r="J52" s="296" t="s">
        <v>933</v>
      </c>
      <c r="K52" s="239" t="s">
        <v>803</v>
      </c>
      <c r="L52" s="267">
        <f>9/9</f>
        <v>1</v>
      </c>
      <c r="M52" s="312">
        <v>44384</v>
      </c>
      <c r="N52" s="4"/>
    </row>
    <row r="53" spans="1:14" ht="129" customHeight="1" x14ac:dyDescent="0.15">
      <c r="A53" s="387"/>
      <c r="B53" s="387"/>
      <c r="C53" s="393"/>
      <c r="D53" s="224" t="s">
        <v>96</v>
      </c>
      <c r="E53" s="385"/>
      <c r="F53" s="385" t="s">
        <v>106</v>
      </c>
      <c r="G53" s="386"/>
      <c r="H53" s="223" t="s">
        <v>271</v>
      </c>
      <c r="I53" s="204" t="s">
        <v>275</v>
      </c>
      <c r="J53" s="296" t="s">
        <v>694</v>
      </c>
      <c r="K53" s="239" t="s">
        <v>805</v>
      </c>
      <c r="L53" s="314">
        <v>134</v>
      </c>
      <c r="M53" s="312">
        <v>44384</v>
      </c>
      <c r="N53" s="4"/>
    </row>
    <row r="54" spans="1:14" ht="104" x14ac:dyDescent="0.15">
      <c r="A54" s="387"/>
      <c r="B54" s="387"/>
      <c r="C54" s="393"/>
      <c r="D54" s="224" t="s">
        <v>67</v>
      </c>
      <c r="E54" s="385"/>
      <c r="F54" s="385"/>
      <c r="G54" s="386"/>
      <c r="H54" s="223" t="s">
        <v>392</v>
      </c>
      <c r="I54" s="197" t="s">
        <v>395</v>
      </c>
      <c r="J54" s="223" t="s">
        <v>783</v>
      </c>
      <c r="K54" s="239" t="s">
        <v>967</v>
      </c>
      <c r="L54" s="206">
        <f>7/9</f>
        <v>0.77777777777777779</v>
      </c>
      <c r="M54" s="88">
        <v>44352</v>
      </c>
      <c r="N54" s="87" t="s">
        <v>710</v>
      </c>
    </row>
    <row r="55" spans="1:14" ht="195" x14ac:dyDescent="0.15">
      <c r="A55" s="387"/>
      <c r="B55" s="387"/>
      <c r="C55" s="393"/>
      <c r="D55" s="224" t="s">
        <v>97</v>
      </c>
      <c r="E55" s="385"/>
      <c r="F55" s="385" t="s">
        <v>106</v>
      </c>
      <c r="G55" s="386"/>
      <c r="H55" s="223" t="s">
        <v>488</v>
      </c>
      <c r="I55" s="204" t="s">
        <v>491</v>
      </c>
      <c r="J55" s="296" t="s">
        <v>934</v>
      </c>
      <c r="K55" s="239" t="s">
        <v>935</v>
      </c>
      <c r="L55" s="267" t="s">
        <v>669</v>
      </c>
      <c r="M55" s="312">
        <v>44396</v>
      </c>
      <c r="N55" s="4"/>
    </row>
    <row r="56" spans="1:14" ht="117" x14ac:dyDescent="0.15">
      <c r="A56" s="387"/>
      <c r="B56" s="387"/>
      <c r="C56" s="393"/>
      <c r="D56" s="224" t="s">
        <v>98</v>
      </c>
      <c r="E56" s="385"/>
      <c r="F56" s="385"/>
      <c r="G56" s="386"/>
      <c r="H56" s="223" t="s">
        <v>507</v>
      </c>
      <c r="I56" s="197" t="s">
        <v>511</v>
      </c>
      <c r="J56" s="296" t="s">
        <v>899</v>
      </c>
      <c r="K56" s="235" t="s">
        <v>900</v>
      </c>
      <c r="L56" s="206" t="s">
        <v>694</v>
      </c>
      <c r="M56" s="88">
        <v>44390</v>
      </c>
      <c r="N56" s="87"/>
    </row>
    <row r="57" spans="1:14" ht="52" x14ac:dyDescent="0.15">
      <c r="A57" s="387"/>
      <c r="B57" s="387"/>
      <c r="C57" s="393"/>
      <c r="D57" s="224" t="s">
        <v>99</v>
      </c>
      <c r="E57" s="385"/>
      <c r="F57" s="385" t="s">
        <v>107</v>
      </c>
      <c r="G57" s="386"/>
      <c r="H57" s="223"/>
      <c r="I57" s="226"/>
      <c r="J57" s="4"/>
      <c r="K57" s="4"/>
      <c r="L57" s="4"/>
      <c r="M57" s="4"/>
      <c r="N57" s="4"/>
    </row>
    <row r="58" spans="1:14" ht="39" x14ac:dyDescent="0.15">
      <c r="A58" s="387"/>
      <c r="B58" s="387"/>
      <c r="C58" s="393"/>
      <c r="D58" s="224" t="s">
        <v>100</v>
      </c>
      <c r="E58" s="385"/>
      <c r="F58" s="385"/>
      <c r="G58" s="386"/>
      <c r="H58" s="223"/>
      <c r="I58" s="226"/>
      <c r="J58" s="4"/>
      <c r="K58" s="4"/>
      <c r="L58" s="4"/>
      <c r="M58" s="4"/>
      <c r="N58" s="4"/>
    </row>
    <row r="59" spans="1:14" ht="78" x14ac:dyDescent="0.15">
      <c r="A59" s="387"/>
      <c r="B59" s="387"/>
      <c r="C59" s="393"/>
      <c r="D59" s="224" t="s">
        <v>101</v>
      </c>
      <c r="E59" s="385"/>
      <c r="F59" s="385" t="s">
        <v>108</v>
      </c>
      <c r="G59" s="386"/>
      <c r="H59" s="223"/>
      <c r="I59" s="226"/>
      <c r="J59" s="4"/>
      <c r="K59" s="4"/>
      <c r="L59" s="4"/>
      <c r="M59" s="4"/>
      <c r="N59" s="4"/>
    </row>
    <row r="60" spans="1:14" ht="52" x14ac:dyDescent="0.15">
      <c r="A60" s="387"/>
      <c r="B60" s="387"/>
      <c r="C60" s="393"/>
      <c r="D60" s="224" t="s">
        <v>102</v>
      </c>
      <c r="E60" s="385"/>
      <c r="F60" s="385"/>
      <c r="G60" s="386"/>
      <c r="H60" s="223"/>
      <c r="I60" s="226"/>
      <c r="J60" s="4"/>
      <c r="K60" s="4"/>
      <c r="L60" s="175"/>
      <c r="M60" s="4"/>
      <c r="N60" s="4"/>
    </row>
    <row r="61" spans="1:14" ht="65" x14ac:dyDescent="0.15">
      <c r="A61" s="381">
        <v>6</v>
      </c>
      <c r="B61" s="387" t="s">
        <v>53</v>
      </c>
      <c r="C61" s="385" t="s">
        <v>110</v>
      </c>
      <c r="D61" s="90" t="s">
        <v>96</v>
      </c>
      <c r="E61" s="386" t="s">
        <v>112</v>
      </c>
      <c r="F61" s="224" t="s">
        <v>113</v>
      </c>
      <c r="G61" s="386" t="s">
        <v>124</v>
      </c>
      <c r="H61" s="223" t="s">
        <v>358</v>
      </c>
      <c r="I61" s="197" t="s">
        <v>360</v>
      </c>
      <c r="J61" s="87" t="s">
        <v>865</v>
      </c>
      <c r="K61" s="235" t="s">
        <v>968</v>
      </c>
      <c r="L61" s="222">
        <f>54/219</f>
        <v>0.24657534246575341</v>
      </c>
      <c r="M61" s="88">
        <v>44349</v>
      </c>
      <c r="N61" s="223"/>
    </row>
    <row r="62" spans="1:14" ht="65" x14ac:dyDescent="0.15">
      <c r="A62" s="381"/>
      <c r="B62" s="387"/>
      <c r="C62" s="385"/>
      <c r="D62" s="90" t="s">
        <v>55</v>
      </c>
      <c r="E62" s="386"/>
      <c r="F62" s="224" t="s">
        <v>114</v>
      </c>
      <c r="G62" s="386"/>
      <c r="H62" s="152" t="s">
        <v>456</v>
      </c>
      <c r="I62" s="202" t="s">
        <v>461</v>
      </c>
      <c r="J62" s="223" t="s">
        <v>694</v>
      </c>
      <c r="K62" s="87" t="s">
        <v>694</v>
      </c>
      <c r="L62" s="169" t="s">
        <v>694</v>
      </c>
      <c r="M62" s="88" t="s">
        <v>694</v>
      </c>
      <c r="N62" s="87" t="s">
        <v>795</v>
      </c>
    </row>
    <row r="63" spans="1:14" ht="52" x14ac:dyDescent="0.15">
      <c r="A63" s="381"/>
      <c r="B63" s="387"/>
      <c r="C63" s="385"/>
      <c r="D63" s="90" t="s">
        <v>74</v>
      </c>
      <c r="E63" s="386"/>
      <c r="F63" s="224" t="s">
        <v>115</v>
      </c>
      <c r="G63" s="386"/>
      <c r="H63" s="223" t="s">
        <v>463</v>
      </c>
      <c r="I63" s="207" t="s">
        <v>465</v>
      </c>
      <c r="J63" s="87" t="s">
        <v>785</v>
      </c>
      <c r="K63" s="239" t="s">
        <v>786</v>
      </c>
      <c r="L63" s="169" t="s">
        <v>694</v>
      </c>
      <c r="M63" s="88">
        <v>44390</v>
      </c>
      <c r="N63" s="5" t="s">
        <v>896</v>
      </c>
    </row>
    <row r="64" spans="1:14" ht="104" x14ac:dyDescent="0.15">
      <c r="A64" s="381"/>
      <c r="B64" s="387"/>
      <c r="C64" s="385"/>
      <c r="D64" s="90" t="s">
        <v>68</v>
      </c>
      <c r="E64" s="386"/>
      <c r="F64" s="224" t="s">
        <v>116</v>
      </c>
      <c r="G64" s="386"/>
      <c r="H64" s="223" t="s">
        <v>467</v>
      </c>
      <c r="I64" s="197" t="s">
        <v>469</v>
      </c>
      <c r="J64" s="223" t="s">
        <v>866</v>
      </c>
      <c r="K64" s="239" t="s">
        <v>787</v>
      </c>
      <c r="L64" s="231">
        <f>1/2</f>
        <v>0.5</v>
      </c>
      <c r="M64" s="88">
        <v>44349</v>
      </c>
      <c r="N64" s="4"/>
    </row>
    <row r="65" spans="1:14" ht="52" x14ac:dyDescent="0.15">
      <c r="A65" s="381"/>
      <c r="B65" s="387"/>
      <c r="C65" s="385"/>
      <c r="D65" s="224" t="s">
        <v>67</v>
      </c>
      <c r="E65" s="386"/>
      <c r="F65" s="224" t="s">
        <v>117</v>
      </c>
      <c r="G65" s="386"/>
      <c r="H65" s="223" t="s">
        <v>471</v>
      </c>
      <c r="I65" s="197" t="s">
        <v>473</v>
      </c>
      <c r="J65" s="264" t="s">
        <v>868</v>
      </c>
      <c r="K65" s="235" t="s">
        <v>473</v>
      </c>
      <c r="L65" s="231">
        <f>4/6</f>
        <v>0.66666666666666663</v>
      </c>
      <c r="M65" s="88">
        <v>44384</v>
      </c>
      <c r="N65" s="4"/>
    </row>
    <row r="66" spans="1:14" ht="130" x14ac:dyDescent="0.15">
      <c r="A66" s="381"/>
      <c r="B66" s="387"/>
      <c r="C66" s="385"/>
      <c r="D66" s="90" t="s">
        <v>111</v>
      </c>
      <c r="E66" s="386"/>
      <c r="F66" s="224" t="s">
        <v>118</v>
      </c>
      <c r="G66" s="386"/>
      <c r="H66" s="223" t="s">
        <v>475</v>
      </c>
      <c r="I66" s="197" t="s">
        <v>477</v>
      </c>
      <c r="J66" s="264" t="s">
        <v>869</v>
      </c>
      <c r="K66" s="266" t="s">
        <v>694</v>
      </c>
      <c r="L66" s="169" t="s">
        <v>694</v>
      </c>
      <c r="M66" s="88">
        <v>44384</v>
      </c>
      <c r="N66" s="4"/>
    </row>
    <row r="67" spans="1:14" ht="52" x14ac:dyDescent="0.15">
      <c r="A67" s="381"/>
      <c r="B67" s="387"/>
      <c r="C67" s="385"/>
      <c r="D67" s="90"/>
      <c r="E67" s="386"/>
      <c r="F67" s="224" t="s">
        <v>119</v>
      </c>
      <c r="G67" s="386"/>
      <c r="H67" s="223" t="s">
        <v>478</v>
      </c>
      <c r="I67" s="198" t="s">
        <v>481</v>
      </c>
      <c r="J67" s="87" t="s">
        <v>788</v>
      </c>
      <c r="K67" s="237" t="s">
        <v>789</v>
      </c>
      <c r="L67" s="169" t="s">
        <v>694</v>
      </c>
      <c r="M67" s="88">
        <v>44396</v>
      </c>
      <c r="N67" s="4"/>
    </row>
    <row r="68" spans="1:14" ht="143" x14ac:dyDescent="0.15">
      <c r="A68" s="381"/>
      <c r="B68" s="387"/>
      <c r="C68" s="385"/>
      <c r="D68" s="90"/>
      <c r="E68" s="386"/>
      <c r="F68" s="224" t="s">
        <v>120</v>
      </c>
      <c r="G68" s="386"/>
      <c r="H68" s="223" t="s">
        <v>482</v>
      </c>
      <c r="I68" s="197" t="s">
        <v>484</v>
      </c>
      <c r="J68" s="152" t="s">
        <v>960</v>
      </c>
      <c r="K68" s="239" t="s">
        <v>756</v>
      </c>
      <c r="L68" s="206">
        <f>2/(11+9)</f>
        <v>0.1</v>
      </c>
      <c r="M68" s="88">
        <v>44396</v>
      </c>
      <c r="N68" s="223"/>
    </row>
    <row r="69" spans="1:14" ht="65" x14ac:dyDescent="0.15">
      <c r="A69" s="381"/>
      <c r="B69" s="387"/>
      <c r="C69" s="385"/>
      <c r="D69" s="224"/>
      <c r="E69" s="386"/>
      <c r="F69" s="297" t="s">
        <v>121</v>
      </c>
      <c r="G69" s="386"/>
      <c r="H69" s="223" t="s">
        <v>486</v>
      </c>
      <c r="I69" s="202" t="s">
        <v>487</v>
      </c>
      <c r="J69" s="223" t="s">
        <v>790</v>
      </c>
      <c r="K69" s="252" t="s">
        <v>757</v>
      </c>
      <c r="L69" s="169" t="s">
        <v>694</v>
      </c>
      <c r="M69" s="88">
        <v>44377</v>
      </c>
      <c r="N69" s="4"/>
    </row>
    <row r="70" spans="1:14" ht="143" x14ac:dyDescent="0.15">
      <c r="A70" s="381"/>
      <c r="B70" s="387"/>
      <c r="C70" s="385"/>
      <c r="D70" s="249"/>
      <c r="E70" s="386"/>
      <c r="F70" s="297" t="s">
        <v>122</v>
      </c>
      <c r="G70" s="386"/>
      <c r="H70" s="248" t="s">
        <v>772</v>
      </c>
      <c r="I70" s="202" t="s">
        <v>775</v>
      </c>
      <c r="J70" s="248" t="s">
        <v>777</v>
      </c>
      <c r="K70" s="235" t="s">
        <v>778</v>
      </c>
      <c r="L70" s="169" t="s">
        <v>694</v>
      </c>
      <c r="M70" s="88">
        <v>44337</v>
      </c>
      <c r="N70" s="4"/>
    </row>
    <row r="71" spans="1:14" ht="52" x14ac:dyDescent="0.15">
      <c r="A71" s="381"/>
      <c r="B71" s="387"/>
      <c r="C71" s="385"/>
      <c r="D71" s="90"/>
      <c r="E71" s="386"/>
      <c r="F71" s="224" t="s">
        <v>123</v>
      </c>
      <c r="G71" s="386"/>
      <c r="H71" s="223" t="s">
        <v>519</v>
      </c>
      <c r="I71" s="197" t="s">
        <v>523</v>
      </c>
      <c r="J71" s="87" t="s">
        <v>898</v>
      </c>
      <c r="K71" s="235" t="s">
        <v>758</v>
      </c>
      <c r="L71" s="169" t="s">
        <v>694</v>
      </c>
      <c r="M71" s="88">
        <v>44393</v>
      </c>
      <c r="N71" s="4"/>
    </row>
    <row r="72" spans="1:14" ht="39" x14ac:dyDescent="0.15">
      <c r="A72" s="381"/>
      <c r="B72" s="387"/>
      <c r="C72" s="385"/>
      <c r="D72" s="90"/>
      <c r="E72" s="386"/>
      <c r="F72" s="4"/>
      <c r="G72" s="386"/>
      <c r="H72" s="223" t="s">
        <v>524</v>
      </c>
      <c r="I72" s="197" t="s">
        <v>526</v>
      </c>
      <c r="J72" s="256" t="s">
        <v>796</v>
      </c>
      <c r="K72" s="235" t="s">
        <v>759</v>
      </c>
      <c r="L72" s="169" t="s">
        <v>694</v>
      </c>
      <c r="M72" s="88">
        <v>44383</v>
      </c>
      <c r="N72" s="4"/>
    </row>
    <row r="73" spans="1:14" ht="26" x14ac:dyDescent="0.15">
      <c r="A73" s="381"/>
      <c r="B73" s="387"/>
      <c r="C73" s="385"/>
      <c r="D73" s="90"/>
      <c r="E73" s="386"/>
      <c r="F73" s="224"/>
      <c r="G73" s="386"/>
      <c r="H73" s="223" t="s">
        <v>527</v>
      </c>
      <c r="I73" s="197" t="s">
        <v>529</v>
      </c>
      <c r="J73" s="223" t="s">
        <v>794</v>
      </c>
      <c r="K73" s="236" t="s">
        <v>694</v>
      </c>
      <c r="L73" s="169" t="s">
        <v>694</v>
      </c>
      <c r="M73" s="88">
        <v>44368</v>
      </c>
      <c r="N73" s="4"/>
    </row>
    <row r="74" spans="1:14" ht="26" x14ac:dyDescent="0.15">
      <c r="A74" s="381"/>
      <c r="B74" s="387"/>
      <c r="C74" s="385"/>
      <c r="D74" s="90"/>
      <c r="E74" s="386"/>
      <c r="F74" s="224"/>
      <c r="G74" s="386"/>
      <c r="H74" s="223" t="s">
        <v>632</v>
      </c>
      <c r="I74" s="197" t="s">
        <v>634</v>
      </c>
      <c r="J74" s="275" t="s">
        <v>794</v>
      </c>
      <c r="K74" s="276" t="s">
        <v>694</v>
      </c>
      <c r="L74" s="169" t="s">
        <v>694</v>
      </c>
      <c r="M74" s="88">
        <v>44368</v>
      </c>
      <c r="N74" s="4"/>
    </row>
    <row r="75" spans="1:14" ht="65" x14ac:dyDescent="0.15">
      <c r="A75" s="381">
        <v>7</v>
      </c>
      <c r="B75" s="387" t="s">
        <v>54</v>
      </c>
      <c r="C75" s="385" t="s">
        <v>125</v>
      </c>
      <c r="D75" s="224" t="s">
        <v>126</v>
      </c>
      <c r="E75" s="386" t="s">
        <v>129</v>
      </c>
      <c r="F75" s="223" t="s">
        <v>130</v>
      </c>
      <c r="G75" s="386" t="s">
        <v>134</v>
      </c>
      <c r="H75" s="152" t="s">
        <v>637</v>
      </c>
      <c r="I75" s="197" t="s">
        <v>592</v>
      </c>
      <c r="J75" s="223" t="s">
        <v>885</v>
      </c>
      <c r="K75" s="235" t="s">
        <v>761</v>
      </c>
      <c r="L75" s="169" t="s">
        <v>694</v>
      </c>
      <c r="M75" s="88">
        <v>44390</v>
      </c>
      <c r="N75" s="4"/>
    </row>
    <row r="76" spans="1:14" ht="104" x14ac:dyDescent="0.15">
      <c r="A76" s="381"/>
      <c r="B76" s="387"/>
      <c r="C76" s="385"/>
      <c r="D76" s="224" t="s">
        <v>68</v>
      </c>
      <c r="E76" s="386"/>
      <c r="F76" s="87" t="s">
        <v>131</v>
      </c>
      <c r="G76" s="386"/>
      <c r="H76" s="223" t="s">
        <v>411</v>
      </c>
      <c r="I76" s="197" t="s">
        <v>641</v>
      </c>
      <c r="J76" s="87" t="s">
        <v>901</v>
      </c>
      <c r="K76" s="235" t="s">
        <v>762</v>
      </c>
      <c r="L76" s="169" t="s">
        <v>694</v>
      </c>
      <c r="M76" s="88">
        <v>44377</v>
      </c>
      <c r="N76" s="226"/>
    </row>
    <row r="77" spans="1:14" ht="65" x14ac:dyDescent="0.15">
      <c r="A77" s="381"/>
      <c r="B77" s="387"/>
      <c r="C77" s="385"/>
      <c r="D77" s="224" t="s">
        <v>67</v>
      </c>
      <c r="E77" s="386"/>
      <c r="F77" s="90" t="s">
        <v>132</v>
      </c>
      <c r="G77" s="386"/>
      <c r="H77" s="152" t="s">
        <v>635</v>
      </c>
      <c r="I77" s="202" t="s">
        <v>591</v>
      </c>
      <c r="J77" s="87" t="s">
        <v>694</v>
      </c>
      <c r="K77" s="87" t="s">
        <v>694</v>
      </c>
      <c r="L77" s="169" t="s">
        <v>694</v>
      </c>
      <c r="M77" s="88">
        <v>44305</v>
      </c>
      <c r="N77" s="87" t="s">
        <v>875</v>
      </c>
    </row>
    <row r="78" spans="1:14" ht="52" x14ac:dyDescent="0.15">
      <c r="A78" s="381"/>
      <c r="B78" s="387"/>
      <c r="C78" s="385"/>
      <c r="D78" s="224" t="s">
        <v>96</v>
      </c>
      <c r="E78" s="386"/>
      <c r="F78" s="90" t="s">
        <v>133</v>
      </c>
      <c r="G78" s="386"/>
      <c r="H78" s="223" t="s">
        <v>352</v>
      </c>
      <c r="I78" s="197" t="s">
        <v>362</v>
      </c>
      <c r="J78" s="90" t="s">
        <v>886</v>
      </c>
      <c r="K78" s="235" t="s">
        <v>969</v>
      </c>
      <c r="L78" s="169" t="s">
        <v>694</v>
      </c>
      <c r="M78" s="88">
        <v>44398</v>
      </c>
      <c r="N78" s="4"/>
    </row>
    <row r="79" spans="1:14" ht="39" x14ac:dyDescent="0.15">
      <c r="A79" s="381"/>
      <c r="B79" s="387"/>
      <c r="C79" s="385"/>
      <c r="D79" s="224" t="s">
        <v>95</v>
      </c>
      <c r="E79" s="386"/>
      <c r="F79" s="87"/>
      <c r="G79" s="392"/>
      <c r="H79" s="223" t="s">
        <v>353</v>
      </c>
      <c r="I79" s="208" t="s">
        <v>539</v>
      </c>
      <c r="J79" s="90" t="s">
        <v>889</v>
      </c>
      <c r="K79" s="235" t="s">
        <v>969</v>
      </c>
      <c r="L79" s="169" t="s">
        <v>694</v>
      </c>
      <c r="M79" s="88">
        <v>44398</v>
      </c>
      <c r="N79" s="4"/>
    </row>
    <row r="80" spans="1:14" ht="52" x14ac:dyDescent="0.15">
      <c r="A80" s="381"/>
      <c r="B80" s="387"/>
      <c r="C80" s="385"/>
      <c r="D80" s="90" t="s">
        <v>127</v>
      </c>
      <c r="E80" s="386"/>
      <c r="F80" s="87"/>
      <c r="G80" s="392"/>
      <c r="H80" s="223" t="s">
        <v>354</v>
      </c>
      <c r="I80" s="197" t="s">
        <v>541</v>
      </c>
      <c r="J80" s="90" t="s">
        <v>888</v>
      </c>
      <c r="K80" s="235" t="s">
        <v>969</v>
      </c>
      <c r="L80" s="169" t="s">
        <v>694</v>
      </c>
      <c r="M80" s="88">
        <v>44398</v>
      </c>
      <c r="N80" s="4"/>
    </row>
    <row r="81" spans="1:14" ht="65" x14ac:dyDescent="0.15">
      <c r="A81" s="381"/>
      <c r="B81" s="387"/>
      <c r="C81" s="385"/>
      <c r="D81" s="224" t="s">
        <v>128</v>
      </c>
      <c r="E81" s="386"/>
      <c r="F81" s="90"/>
      <c r="G81" s="392"/>
      <c r="H81" s="223" t="s">
        <v>355</v>
      </c>
      <c r="I81" s="197" t="s">
        <v>543</v>
      </c>
      <c r="J81" s="90" t="s">
        <v>888</v>
      </c>
      <c r="K81" s="235" t="s">
        <v>969</v>
      </c>
      <c r="L81" s="169" t="s">
        <v>694</v>
      </c>
      <c r="M81" s="88">
        <v>44398</v>
      </c>
      <c r="N81" s="4"/>
    </row>
    <row r="82" spans="1:14" ht="39" x14ac:dyDescent="0.15">
      <c r="A82" s="381"/>
      <c r="B82" s="387"/>
      <c r="C82" s="385"/>
      <c r="D82" s="224"/>
      <c r="E82" s="386"/>
      <c r="F82" s="90"/>
      <c r="G82" s="392"/>
      <c r="H82" s="223" t="s">
        <v>356</v>
      </c>
      <c r="I82" s="208" t="s">
        <v>357</v>
      </c>
      <c r="J82" s="90" t="s">
        <v>890</v>
      </c>
      <c r="K82" s="235" t="s">
        <v>969</v>
      </c>
      <c r="L82" s="169" t="s">
        <v>694</v>
      </c>
      <c r="M82" s="88">
        <v>44398</v>
      </c>
      <c r="N82" s="4"/>
    </row>
    <row r="83" spans="1:14" ht="39" x14ac:dyDescent="0.15">
      <c r="A83" s="381"/>
      <c r="B83" s="387"/>
      <c r="C83" s="385"/>
      <c r="D83" s="90"/>
      <c r="E83" s="386"/>
      <c r="F83" s="90"/>
      <c r="G83" s="392"/>
      <c r="H83" s="223" t="s">
        <v>545</v>
      </c>
      <c r="I83" s="197" t="s">
        <v>547</v>
      </c>
      <c r="J83" s="283" t="s">
        <v>891</v>
      </c>
      <c r="K83" s="252" t="s">
        <v>970</v>
      </c>
      <c r="L83" s="169" t="s">
        <v>694</v>
      </c>
      <c r="M83" s="88">
        <v>44398</v>
      </c>
      <c r="N83" s="4"/>
    </row>
    <row r="84" spans="1:14" ht="65" x14ac:dyDescent="0.15">
      <c r="A84" s="381"/>
      <c r="B84" s="387"/>
      <c r="C84" s="385"/>
      <c r="D84" s="90"/>
      <c r="E84" s="386"/>
      <c r="F84" s="90"/>
      <c r="G84" s="392"/>
      <c r="H84" s="223" t="s">
        <v>369</v>
      </c>
      <c r="I84" s="197" t="s">
        <v>550</v>
      </c>
      <c r="J84" s="87" t="s">
        <v>734</v>
      </c>
      <c r="K84" s="87" t="s">
        <v>694</v>
      </c>
      <c r="L84" s="284" t="s">
        <v>694</v>
      </c>
      <c r="M84" s="88">
        <v>44398</v>
      </c>
      <c r="N84" s="4"/>
    </row>
    <row r="85" spans="1:14" ht="39" x14ac:dyDescent="0.15">
      <c r="A85" s="381"/>
      <c r="B85" s="387"/>
      <c r="C85" s="385"/>
      <c r="D85" s="90"/>
      <c r="E85" s="386"/>
      <c r="F85" s="90"/>
      <c r="G85" s="392"/>
      <c r="H85" s="223" t="s">
        <v>367</v>
      </c>
      <c r="I85" s="197" t="s">
        <v>618</v>
      </c>
      <c r="J85" s="152" t="s">
        <v>781</v>
      </c>
      <c r="K85" s="235" t="s">
        <v>971</v>
      </c>
      <c r="L85" s="169" t="s">
        <v>694</v>
      </c>
      <c r="M85" s="88">
        <v>44349</v>
      </c>
      <c r="N85" s="4"/>
    </row>
    <row r="86" spans="1:14" ht="39" x14ac:dyDescent="0.15">
      <c r="A86" s="381"/>
      <c r="B86" s="387"/>
      <c r="C86" s="385"/>
      <c r="D86" s="224"/>
      <c r="E86" s="386"/>
      <c r="F86" s="90"/>
      <c r="G86" s="392"/>
      <c r="H86" s="145" t="s">
        <v>552</v>
      </c>
      <c r="I86" s="197" t="s">
        <v>554</v>
      </c>
      <c r="J86" s="87" t="s">
        <v>892</v>
      </c>
      <c r="K86" s="235" t="s">
        <v>972</v>
      </c>
      <c r="L86" s="169" t="s">
        <v>694</v>
      </c>
      <c r="M86" s="88">
        <v>44398</v>
      </c>
      <c r="N86" s="4"/>
    </row>
    <row r="87" spans="1:14" ht="117" x14ac:dyDescent="0.15">
      <c r="A87" s="381"/>
      <c r="B87" s="387"/>
      <c r="C87" s="385"/>
      <c r="D87" s="224"/>
      <c r="E87" s="386"/>
      <c r="F87" s="90"/>
      <c r="G87" s="392"/>
      <c r="H87" s="155" t="s">
        <v>515</v>
      </c>
      <c r="I87" s="207" t="s">
        <v>531</v>
      </c>
      <c r="J87" s="279" t="s">
        <v>883</v>
      </c>
      <c r="K87" s="239" t="s">
        <v>760</v>
      </c>
      <c r="L87" s="280" t="s">
        <v>694</v>
      </c>
      <c r="M87" s="88">
        <v>44390</v>
      </c>
      <c r="N87" s="4"/>
    </row>
    <row r="88" spans="1:14" ht="91" x14ac:dyDescent="0.15">
      <c r="A88" s="381"/>
      <c r="B88" s="387"/>
      <c r="C88" s="385"/>
      <c r="D88" s="224"/>
      <c r="E88" s="386"/>
      <c r="F88" s="90"/>
      <c r="G88" s="392"/>
      <c r="H88" s="155" t="s">
        <v>517</v>
      </c>
      <c r="I88" s="197" t="s">
        <v>531</v>
      </c>
      <c r="J88" s="223" t="s">
        <v>884</v>
      </c>
      <c r="K88" s="239" t="s">
        <v>760</v>
      </c>
      <c r="L88" s="169" t="s">
        <v>694</v>
      </c>
      <c r="M88" s="88">
        <v>44390</v>
      </c>
      <c r="N88" s="4"/>
    </row>
    <row r="89" spans="1:14" ht="52" x14ac:dyDescent="0.15">
      <c r="A89" s="381"/>
      <c r="B89" s="387"/>
      <c r="C89" s="385"/>
      <c r="D89" s="224"/>
      <c r="E89" s="386"/>
      <c r="F89" s="90"/>
      <c r="G89" s="392"/>
      <c r="H89" s="145" t="s">
        <v>712</v>
      </c>
      <c r="I89" s="197" t="s">
        <v>533</v>
      </c>
      <c r="J89" s="87" t="s">
        <v>882</v>
      </c>
      <c r="K89" s="239" t="s">
        <v>763</v>
      </c>
      <c r="L89" s="169" t="s">
        <v>694</v>
      </c>
      <c r="M89" s="88">
        <v>44390</v>
      </c>
      <c r="N89" s="4"/>
    </row>
    <row r="90" spans="1:14" ht="52" x14ac:dyDescent="0.15">
      <c r="A90" s="381"/>
      <c r="B90" s="387"/>
      <c r="C90" s="385"/>
      <c r="D90" s="224"/>
      <c r="E90" s="386"/>
      <c r="F90" s="90"/>
      <c r="G90" s="392"/>
      <c r="H90" s="156" t="s">
        <v>534</v>
      </c>
      <c r="I90" s="207" t="s">
        <v>536</v>
      </c>
      <c r="J90" s="87" t="s">
        <v>936</v>
      </c>
      <c r="K90" s="239" t="s">
        <v>937</v>
      </c>
      <c r="L90" s="169" t="s">
        <v>694</v>
      </c>
      <c r="M90" s="88">
        <v>44412</v>
      </c>
      <c r="N90" s="4"/>
    </row>
  </sheetData>
  <mergeCells count="55">
    <mergeCell ref="G61:G74"/>
    <mergeCell ref="A75:A90"/>
    <mergeCell ref="B75:B90"/>
    <mergeCell ref="C75:C90"/>
    <mergeCell ref="E75:E90"/>
    <mergeCell ref="G75:G90"/>
    <mergeCell ref="A61:A74"/>
    <mergeCell ref="B61:B74"/>
    <mergeCell ref="C61:C74"/>
    <mergeCell ref="E61:E74"/>
    <mergeCell ref="A46:A49"/>
    <mergeCell ref="B46:B49"/>
    <mergeCell ref="C46:C49"/>
    <mergeCell ref="E46:E49"/>
    <mergeCell ref="G46:G49"/>
    <mergeCell ref="A50:A60"/>
    <mergeCell ref="B50:B60"/>
    <mergeCell ref="C50:C60"/>
    <mergeCell ref="E50:E60"/>
    <mergeCell ref="G50:G60"/>
    <mergeCell ref="F51:F52"/>
    <mergeCell ref="F53:F54"/>
    <mergeCell ref="F55:F56"/>
    <mergeCell ref="F57:F58"/>
    <mergeCell ref="F59:F60"/>
    <mergeCell ref="A17:A22"/>
    <mergeCell ref="B17:B22"/>
    <mergeCell ref="C17:C22"/>
    <mergeCell ref="E17:E22"/>
    <mergeCell ref="G17:G22"/>
    <mergeCell ref="A23:A45"/>
    <mergeCell ref="B23:B45"/>
    <mergeCell ref="C23:C45"/>
    <mergeCell ref="E23:E45"/>
    <mergeCell ref="G23:G45"/>
    <mergeCell ref="G6:G7"/>
    <mergeCell ref="H6:H7"/>
    <mergeCell ref="I6:N6"/>
    <mergeCell ref="A8:A16"/>
    <mergeCell ref="B8:B16"/>
    <mergeCell ref="C8:C16"/>
    <mergeCell ref="E8:E16"/>
    <mergeCell ref="G8:G16"/>
    <mergeCell ref="A6:A7"/>
    <mergeCell ref="B6:B7"/>
    <mergeCell ref="C6:C7"/>
    <mergeCell ref="D6:D7"/>
    <mergeCell ref="E6:E7"/>
    <mergeCell ref="F6:F7"/>
    <mergeCell ref="B1:N1"/>
    <mergeCell ref="B2:N2"/>
    <mergeCell ref="B3:N3"/>
    <mergeCell ref="B4:C4"/>
    <mergeCell ref="B5:G5"/>
    <mergeCell ref="J5:N5"/>
  </mergeCells>
  <hyperlinks>
    <hyperlink ref="K70" r:id="rId1" xr:uid="{6A8D5268-4A1A-304E-8832-894A502DD3AF}"/>
    <hyperlink ref="K31" r:id="rId2" xr:uid="{D2AE33DB-DE00-EB43-BEA7-1B3B63DA2FF2}"/>
    <hyperlink ref="K13" r:id="rId3" display="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C3%ADndice%20de%20oportunidad%2FI%20TRIMESTRE%2FI%20Trimestre%20a%C3%B1o%202021" xr:uid="{28E5267A-8A84-A449-827E-011454320B50}"/>
    <hyperlink ref="N13" r:id="rId4" display="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C3%ADndice%20de%20oportunidad%2FI%20TRIMESTRE%2FI%20Trimestre%20a%C3%B1o%202021" xr:uid="{4E3F2AC8-FA31-1044-9064-D9035A11D016}"/>
    <hyperlink ref="K14" r:id="rId5" display="https://etbcsj-my.sharepoint.com/:x:/r/personal/sacsma_cendoj_ramajudicial_gov_co/_layouts/15/Doc.aspx?sourcedoc=%7B407BFFED-613F-4F53-AA89-90439B4027CE%7D&amp;file=ATENCI%C3%93N%20NOVEDADES%20-%20SIERJU%202021.xlsx&amp;action=default&amp;mobileredirect=true&amp;cid=13cd3942-83df-4fb7-ab93-6afd5a136977" xr:uid="{D4A6209F-8445-5344-8893-318F2C659983}"/>
    <hyperlink ref="K33" r:id="rId6" xr:uid="{5AE42967-CEF2-A549-B546-88FA09AC56A2}"/>
    <hyperlink ref="K34" r:id="rId7" xr:uid="{56D2FDA3-44C4-9041-A4F7-32B6E85CF251}"/>
    <hyperlink ref="K35" r:id="rId8" display="https://etbcsj-my.sharepoint.com/personal/sacsma_cendoj_ramajudicial_gov_co/_layouts/15/onedrive.aspx?searchScope=folder&amp;id=%2Fpersonal%2Fsacsma%5Fcendoj%5Framajudicial%5Fgov%5Fco%2FDocuments%2FSICONSEC%2FCD%5FRoot%2FAutoPlay%2FSICONSEC%20COMPARTIDA%2F2%2E%20P%2EMISIONALES%2F3%2E%20ADMINISTRACI%C3%93N%20DE%20LA%20CARRERA%2F4%2E%20VIGILANCIAS%20JUDICIALES%2F2021" xr:uid="{0471A5C8-2B17-4B4F-8810-D3BF33076CA6}"/>
    <hyperlink ref="K36" r:id="rId9" display="https://www.ramajudicial.gov.co/web/consejo-seccional-de-la-judicatura-de-caldas/formato-opcion-de-sede2" xr:uid="{ACD14316-A1F6-E04C-9891-D553C4DC6267}"/>
    <hyperlink ref="K37" r:id="rId10" display="https://www.ramajudicial.gov.co/web/consejo-seccional-de-la-judicatura-de-caldas/registro-de-elegibles2" xr:uid="{988640ED-36BE-374B-A2D7-2D4B37C3D8A2}"/>
    <hyperlink ref="K38" r:id="rId11" xr:uid="{49A4C0D4-7065-6C47-9274-DA31EFA8B193}"/>
    <hyperlink ref="K39" r:id="rId12" xr:uid="{E6EB10D2-6197-8D45-9269-8138AFAC4F14}"/>
    <hyperlink ref="K40" r:id="rId13" xr:uid="{7F6B477D-AF1B-CC4E-BDA9-622642484E43}"/>
    <hyperlink ref="K41" r:id="rId14" display="../../../5. EVIDENCIAS/2021/3. Publicaciones Vacantes Juez/Consolidacion general Enero - Marzo.xls" xr:uid="{78374E19-18E0-984E-915B-86FF7D8DA4F0}"/>
    <hyperlink ref="K42" r:id="rId15" display="https://etbcsj-my.sharepoint.com/personal/sacsma_cendoj_ramajudicial_gov_co/_layouts/15/onedrive.aspx?id=%2Fpersonal%2Fsacsma%5Fcendoj%5Framajudicial%5Fgov%5Fco%2FDocuments%2FSICONSEC%2FCD%5FRoot%2FAutoPlay%2FSICONSEC%20COMPARTIDA%2F2%2E%20P%2EMISIONALES%2F2%2E%20GESTI%C3%93N%20DE%20LA%20FORMACI%C3%93N%20JUDICIAL%2F3%2E%20PLAN%20DE%20NECESIDADES" xr:uid="{FF3B494B-9F8C-684E-B69E-60BFB12B77B4}"/>
    <hyperlink ref="K43" r:id="rId16" xr:uid="{BF6EA82A-283F-CA46-A10E-88E39FD42538}"/>
    <hyperlink ref="K44" r:id="rId17" display="https://etbcsj-my.sharepoint.com/:w:/r/personal/sacsma_cendoj_ramajudicial_gov_co/_layouts/15/Doc.aspx?sourcedoc=%7BCFF861B2-303C-4E2B-8B59-B0E1A36C65BC%7D&amp;file=364.CSJCAO21-364.docx&amp;action=default&amp;mobileredirect=true&amp;DefaultItemOpen=1" xr:uid="{B8ECA44B-926C-774C-8370-AAE1EF9964F4}"/>
    <hyperlink ref="K45" r:id="rId18" display="https://etbcsj-my.sharepoint.com/:w:/r/personal/sacsma_cendoj_ramajudicial_gov_co/_layouts/15/Doc.aspx?sourcedoc=%7B50C0D24E-7C46-4DC8-883A-FEA77A18B1DC%7D&amp;file=acta%201%20grupo%20de%20apoyo%20(14%20abril%20de%202021).doc&amp;action=default&amp;mobileredirect=true" xr:uid="{D577BBA7-4C93-4D4D-A801-6A2E30B3803E}"/>
    <hyperlink ref="K46" r:id="rId19" display="https://etbcsj-my.sharepoint.com/personal/sacsma_cendoj_ramajudicial_gov_co/_layouts/15/onedrive.aspx?id=%2Fpersonal%2Fsacsma%5Fcendoj%5Framajudicial%5Fgov%5Fco%2FDocuments%2FSICONSEC%2FCD%5FRoot%2FAutoPlay%2FSICONSEC%20COMPARTIDA%2F2%2E%20P%2EMISIONALES%2F1%2E%20REORDENAMIENTO%20JUDICIAL%2F1%2E%20PROYECTOS%2F2021" xr:uid="{5548AC37-4F47-CB41-8098-7E794D41A30F}"/>
    <hyperlink ref="K47" r:id="rId20" display="https://etbcsj-my.sharepoint.com/personal/sacsma_cendoj_ramajudicial_gov_co/_layouts/15/onedrive.aspx?id=%2Fpersonal%2Fsacsma%5Fcendoj%5Framajudicial%5Fgov%5Fco%2FDocuments%2FSICONSEC%2FCD%5FRoot%2FAutoPlay%2FSICONSEC%20COMPARTIDA%2F2%2E%20P%2EMISIONALES%2F1%2E%20REORDENAMIENTO%20JUDICIAL%2FMEDIDAS%20TRANSITORIAS%2F2021%2FInforme%20Medidas%20Transitorias%2FInformes%20enviados%20UDAE" xr:uid="{442B5462-EC79-6B45-9620-590EA50FD54F}"/>
    <hyperlink ref="K48" r:id="rId21" display="https://etbcsj-my.sharepoint.com/:w:/r/personal/sacsma_cendoj_ramajudicial_gov_co/_layouts/15/Doc.aspx?sourcedoc=%7B67FF6A1D-81DC-40AE-83EA-C3D5E33C6595%7D&amp;file=690.%20CSJCAO21-690.docx&amp;action=default&amp;mobileredirect=true" xr:uid="{C79FFDCD-5E51-0949-BD87-DEE4ACB0F73D}"/>
    <hyperlink ref="K49" r:id="rId22" display="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Inconsistencias%2F1%20Penal%20de%20conocimientohttps://etbcsj-my.sharepoint.com/personal/sacsma_cendoj_ramajudicial_gov_co/_layouts/15/onedrive.aspx?FolderCTID=0x012000317A1E007757CE45B525F06A98FF662C&amp;id=%2Fpersonal%2Fsacsma%5Fcendoj%5Framajudicial%5Fgov%5Fco%2FDocuments%2FSICONSEC%2FCD%5FRoot%2FAutoPlay%2FSICONSEC%20COMPARTIDA%2F3%2E%20P%2E%20APOYO%2F1%2E%20GESTI%C3%93N%20DE%20LA%20INFORMACI%C3%93N%20ESTAD%C3%8DSTICA%2F4%2E%20SIGCMA%2F6%2E%20SOPORTES%20SIGC%2F2021%2FInconsistencias%2F1%20Penal%20de%20conocimiento" xr:uid="{0912FF33-65E4-AB46-9F97-0E1FBAA0EFBE}"/>
    <hyperlink ref="K50" r:id="rId23" display="https://etbcsj-my.sharepoint.com/:x:/r/personal/sacsma_cendoj_ramajudicial_gov_co/_layouts/15/Doc.aspx?sourcedoc=%7BCFFBDBFC-6F31-49B9-B4F2-4DE1ACF2A5AC%7D&amp;file=Matriz%20de%20comunicaciones%202021.xlsx&amp;action=default&amp;mobileredirect=true" xr:uid="{62329797-A230-904A-807F-E4A0F280048F}"/>
    <hyperlink ref="K52" r:id="rId24" display="https://etbcsj-my.sharepoint.com/:x:/r/personal/sacsma_cendoj_ramajudicial_gov_co/_layouts/15/Doc.aspx?sourcedoc=%7BDE9DC118-AB61-4F4B-B389-849DA900FE1B%7D&amp;file=QRS-2021.xlsx&amp;action=default&amp;mobileredirect=true" xr:uid="{CEDDD0E3-281E-D74F-8F7B-04612453E6F5}"/>
    <hyperlink ref="K53" r:id="rId25" display="https://www.ramajudicial.gov.co/web/consejo-seccional-de-la-judicatura-de-caldas" xr:uid="{0F412AAD-AA02-BB4B-B06B-14EE1668E3E7}"/>
    <hyperlink ref="K55" r:id="rId26" display="https://etbcsj-my.sharepoint.com/personal/sacsma_cendoj_ramajudicial_gov_co/_layouts/15/onedrive.aspx?id=%2Fpersonal%2Fsacsma%5Fcendoj%5Framajudicial%5Fgov%5Fco%2FDocuments%2FSICONSEC%2FCD%5FRoot%2FAutoPlay%2FSICONSEC%20COMPARTIDA%2F2%2E%20P%2EMISIONALES%2F4%2E%20REGISTRO%20Y%20CONTROL%20DE%20ABOGADOS%2F5%2E%20SIGCMA%2F1%2E%20POA%2C%20Plan%20de%20Acci%C3%B3n%2F2021%2FEvidencias" xr:uid="{761183B6-29CF-6345-9D9E-908AB2F8A98B}"/>
    <hyperlink ref="K15" r:id="rId27" display="https://etbcsj-my.sharepoint.com/personal/sacsma_cendoj_ramajudicial_gov_co/_layouts/15/Doc.aspx?sourcedoc=%7BC47ADE6F-40CF-419D-B326-03E0E586164C%7D&amp;file=1.%20SOPORTE%20DESPACHOS%202021.xlsx&amp;action=default&amp;mobileredirect=true&amp;CT=1626298186480&amp;OR=ItemsView" xr:uid="{E73F7C53-A08A-9F4A-9F7F-DEDA1F6BFE69}"/>
    <hyperlink ref="K8" r:id="rId28" xr:uid="{8DE05E09-E49D-7647-A483-0787CBEC5656}"/>
    <hyperlink ref="K9" r:id="rId29" xr:uid="{A73E12B7-9A86-934A-AD35-2B28352D13A5}"/>
    <hyperlink ref="K10" r:id="rId30" xr:uid="{086F8D9B-BCC4-0140-8019-B23703F48ACE}"/>
    <hyperlink ref="K11" r:id="rId31" xr:uid="{0783EEC8-C6A8-7444-B63E-5022E3DFC186}"/>
    <hyperlink ref="K12" r:id="rId32" xr:uid="{425275A4-D6EB-A04B-95D6-F0AB95E4D755}"/>
    <hyperlink ref="K16" r:id="rId33" xr:uid="{AD43606C-7EBC-F14F-A64D-BC28E8DA274D}"/>
    <hyperlink ref="K19" r:id="rId34" xr:uid="{ADDAA755-2ACE-7845-A195-547768FEBD09}"/>
    <hyperlink ref="K23" r:id="rId35" xr:uid="{FF6FA3E2-9AE3-AE40-93F5-36C8DD84409E}"/>
    <hyperlink ref="K25" r:id="rId36" xr:uid="{53BBD5DB-AD72-364D-A138-E4CAFD9079A7}"/>
    <hyperlink ref="K27" r:id="rId37" xr:uid="{6781D679-7AEC-0945-8273-0D1480B7A947}"/>
    <hyperlink ref="K30" r:id="rId38" xr:uid="{5B588A5D-34A1-EF45-A2F8-E465E5255789}"/>
    <hyperlink ref="K54" r:id="rId39" display="Circular y Piezas gráficas" xr:uid="{2101AA9F-6C94-704C-BD89-5C0B28508110}"/>
    <hyperlink ref="K56" r:id="rId40" xr:uid="{D89ADF9F-8253-7048-9E9F-AA52C8D1EE5A}"/>
    <hyperlink ref="K61" r:id="rId41" xr:uid="{1EF8C144-2680-DF4F-AD51-D78322CCA5E3}"/>
    <hyperlink ref="K63" r:id="rId42" xr:uid="{4F574C30-90BC-5043-843A-B9A064574A8A}"/>
    <hyperlink ref="K64" r:id="rId43" xr:uid="{978BA96E-3385-C64A-86D8-A2C8EA837B94}"/>
    <hyperlink ref="K65" r:id="rId44" xr:uid="{E965A959-9E2C-914A-AC55-592E354B4A8E}"/>
    <hyperlink ref="K67" r:id="rId45" xr:uid="{F60FA1EE-2B82-2049-AEF5-FB373C6306B6}"/>
    <hyperlink ref="K68" r:id="rId46" xr:uid="{1DDA506C-DE4A-F942-8EA5-FFF7CB10AC65}"/>
    <hyperlink ref="K69" r:id="rId47" xr:uid="{83E5BF02-B5CD-B64A-BC4C-D3133A1B909B}"/>
    <hyperlink ref="K71" r:id="rId48" xr:uid="{4A8C49FB-680E-6743-8513-9CC8514C88C1}"/>
    <hyperlink ref="K72" r:id="rId49" xr:uid="{70D28C09-D574-8446-86E4-78B5628F8A79}"/>
    <hyperlink ref="K75" r:id="rId50" xr:uid="{7F122E19-D1E1-B242-9189-A14836E38C5F}"/>
    <hyperlink ref="K76" r:id="rId51" xr:uid="{58A47A3C-8870-C14F-AB9F-097EAC561953}"/>
    <hyperlink ref="K78" r:id="rId52" xr:uid="{2EB80C10-A079-DB49-90BC-D53360290B2E}"/>
    <hyperlink ref="K79" r:id="rId53" xr:uid="{1A85D884-0FC7-E546-9035-2C18D56C3305}"/>
    <hyperlink ref="K80" r:id="rId54" xr:uid="{934F5C41-73F7-A54F-AD40-EEB1B75869AE}"/>
    <hyperlink ref="K81" r:id="rId55" xr:uid="{2CA66547-AA60-8549-BFA1-B577FF10D313}"/>
    <hyperlink ref="K82" r:id="rId56" xr:uid="{1119E9C1-028A-2E42-80A0-9C4B6EF877B6}"/>
    <hyperlink ref="K85" r:id="rId57" display="Estado Financiero" xr:uid="{2EB3DB69-2CD5-F94F-9A20-C211214400A5}"/>
    <hyperlink ref="K83" r:id="rId58" xr:uid="{AD934323-E75E-F441-92BA-1E717D56056A}"/>
    <hyperlink ref="K86" r:id="rId59" xr:uid="{9E20711A-9F01-3547-8546-1EB64DA0FA1B}"/>
    <hyperlink ref="K88" r:id="rId60" xr:uid="{EEACA110-4589-7845-A4FA-B74E03C081EC}"/>
    <hyperlink ref="K87" r:id="rId61" display="Informe remitido (Carpeta SIGCMA, numeral 6, Plan de Acción, Oficina Judicial, Circular 61)" xr:uid="{806EE92C-C17D-4A47-BD84-25383F055F70}"/>
    <hyperlink ref="K89" r:id="rId62" xr:uid="{D071F69F-C175-0C48-9EF4-EBF316A98FA4}"/>
    <hyperlink ref="K90" r:id="rId63" xr:uid="{4BDD9BFD-A441-344A-9C54-8D4E39A98E7E}"/>
  </hyperlinks>
  <pageMargins left="0.7" right="0.7" top="0.75" bottom="0.75" header="0.3" footer="0.3"/>
  <pageSetup orientation="portrait" horizontalDpi="300" verticalDpi="300" r:id="rId64"/>
  <drawing r:id="rId65"/>
  <legacyDrawing r:id="rId6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C177C-61C0-094F-B5CF-A3D3B430DC87}">
  <dimension ref="A1:W90"/>
  <sheetViews>
    <sheetView topLeftCell="F49" zoomScale="110" zoomScaleNormal="110" workbookViewId="0">
      <selection activeCell="I46" sqref="I46"/>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9" width="29.1640625" style="179" customWidth="1"/>
    <col min="10" max="11" width="29.1640625" style="1" customWidth="1"/>
    <col min="12" max="12" width="15" style="6"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369" t="s">
        <v>0</v>
      </c>
      <c r="C1" s="369"/>
      <c r="D1" s="369"/>
      <c r="E1" s="369"/>
      <c r="F1" s="369"/>
      <c r="G1" s="369"/>
      <c r="H1" s="369"/>
      <c r="I1" s="369"/>
      <c r="J1" s="369"/>
      <c r="K1" s="369"/>
      <c r="L1" s="369"/>
      <c r="M1" s="369"/>
      <c r="N1" s="369"/>
      <c r="O1" s="52"/>
      <c r="P1" s="52"/>
      <c r="Q1" s="52"/>
      <c r="R1" s="52"/>
      <c r="S1" s="52"/>
      <c r="T1" s="52"/>
      <c r="U1" s="52"/>
      <c r="V1" s="52"/>
      <c r="W1" s="52"/>
    </row>
    <row r="2" spans="1:23" s="2" customFormat="1" ht="24" customHeight="1" x14ac:dyDescent="0.15">
      <c r="B2" s="369" t="s">
        <v>46</v>
      </c>
      <c r="C2" s="369"/>
      <c r="D2" s="369"/>
      <c r="E2" s="369"/>
      <c r="F2" s="369"/>
      <c r="G2" s="369"/>
      <c r="H2" s="369"/>
      <c r="I2" s="369"/>
      <c r="J2" s="369"/>
      <c r="K2" s="369"/>
      <c r="L2" s="369"/>
      <c r="M2" s="369"/>
      <c r="N2" s="369"/>
      <c r="O2" s="52"/>
      <c r="P2" s="52"/>
      <c r="Q2" s="52"/>
      <c r="R2" s="52"/>
      <c r="S2" s="52"/>
      <c r="T2" s="52"/>
      <c r="U2" s="52"/>
      <c r="V2" s="52"/>
      <c r="W2" s="52"/>
    </row>
    <row r="3" spans="1:23" s="2" customFormat="1" ht="24" customHeight="1" x14ac:dyDescent="0.15">
      <c r="B3" s="391" t="s">
        <v>45</v>
      </c>
      <c r="C3" s="391"/>
      <c r="D3" s="391"/>
      <c r="E3" s="391"/>
      <c r="F3" s="391"/>
      <c r="G3" s="391"/>
      <c r="H3" s="391"/>
      <c r="I3" s="391"/>
      <c r="J3" s="391"/>
      <c r="K3" s="391"/>
      <c r="L3" s="391"/>
      <c r="M3" s="391"/>
      <c r="N3" s="391"/>
      <c r="O3" s="53"/>
      <c r="P3" s="53"/>
      <c r="Q3" s="53"/>
      <c r="R3" s="53"/>
      <c r="S3" s="53"/>
      <c r="T3" s="53"/>
      <c r="U3" s="53"/>
      <c r="V3" s="53"/>
      <c r="W3" s="53"/>
    </row>
    <row r="4" spans="1:23" s="2" customFormat="1" ht="24" customHeight="1" x14ac:dyDescent="0.15">
      <c r="A4" s="20" t="s">
        <v>43</v>
      </c>
      <c r="B4" s="394" t="s">
        <v>689</v>
      </c>
      <c r="C4" s="395"/>
      <c r="D4" s="31" t="s">
        <v>44</v>
      </c>
      <c r="E4" s="32" t="s">
        <v>690</v>
      </c>
      <c r="F4" s="33"/>
      <c r="G4" s="12"/>
      <c r="H4" s="12"/>
      <c r="I4" s="176"/>
      <c r="J4" s="12"/>
      <c r="K4" s="12"/>
      <c r="L4" s="12"/>
      <c r="M4" s="12"/>
      <c r="N4" s="12"/>
      <c r="O4" s="12"/>
      <c r="P4" s="12"/>
      <c r="Q4" s="12"/>
      <c r="R4" s="12"/>
      <c r="S4" s="12"/>
      <c r="T4" s="12"/>
      <c r="U4" s="12"/>
      <c r="V4" s="12"/>
      <c r="W4" s="12"/>
    </row>
    <row r="5" spans="1:23" s="2" customFormat="1" ht="49.5" customHeight="1" x14ac:dyDescent="0.15">
      <c r="A5" s="21" t="s">
        <v>20</v>
      </c>
      <c r="B5" s="376" t="s">
        <v>21</v>
      </c>
      <c r="C5" s="377"/>
      <c r="D5" s="377"/>
      <c r="E5" s="377"/>
      <c r="F5" s="377"/>
      <c r="G5" s="378"/>
      <c r="H5" s="287"/>
      <c r="I5" s="177" t="s">
        <v>22</v>
      </c>
      <c r="J5" s="387" t="s">
        <v>23</v>
      </c>
      <c r="K5" s="387"/>
      <c r="L5" s="387"/>
      <c r="M5" s="387"/>
      <c r="N5" s="387"/>
    </row>
    <row r="6" spans="1:23" s="3" customFormat="1" ht="34.5" customHeight="1" x14ac:dyDescent="0.2">
      <c r="A6" s="382" t="s">
        <v>27</v>
      </c>
      <c r="B6" s="382" t="s">
        <v>7</v>
      </c>
      <c r="C6" s="382" t="s">
        <v>148</v>
      </c>
      <c r="D6" s="382" t="s">
        <v>149</v>
      </c>
      <c r="E6" s="382" t="s">
        <v>150</v>
      </c>
      <c r="F6" s="382" t="s">
        <v>10</v>
      </c>
      <c r="G6" s="382" t="s">
        <v>16</v>
      </c>
      <c r="H6" s="373" t="s">
        <v>151</v>
      </c>
      <c r="I6" s="373" t="s">
        <v>171</v>
      </c>
      <c r="J6" s="373"/>
      <c r="K6" s="373"/>
      <c r="L6" s="373"/>
      <c r="M6" s="373"/>
      <c r="N6" s="373"/>
    </row>
    <row r="7" spans="1:23" s="3" customFormat="1" ht="31.5" customHeight="1" x14ac:dyDescent="0.2">
      <c r="A7" s="383"/>
      <c r="B7" s="383"/>
      <c r="C7" s="383"/>
      <c r="D7" s="383"/>
      <c r="E7" s="383"/>
      <c r="F7" s="383"/>
      <c r="G7" s="383"/>
      <c r="H7" s="373"/>
      <c r="I7" s="286" t="s">
        <v>169</v>
      </c>
      <c r="J7" s="286" t="s">
        <v>170</v>
      </c>
      <c r="K7" s="286" t="s">
        <v>48</v>
      </c>
      <c r="L7" s="286" t="s">
        <v>2</v>
      </c>
      <c r="M7" s="286" t="s">
        <v>3</v>
      </c>
      <c r="N7" s="286" t="s">
        <v>4</v>
      </c>
    </row>
    <row r="8" spans="1:23" s="3" customFormat="1" ht="91" x14ac:dyDescent="0.2">
      <c r="A8" s="384">
        <v>1</v>
      </c>
      <c r="B8" s="384" t="s">
        <v>8</v>
      </c>
      <c r="C8" s="380" t="s">
        <v>136</v>
      </c>
      <c r="D8" s="288" t="s">
        <v>157</v>
      </c>
      <c r="E8" s="380" t="s">
        <v>9</v>
      </c>
      <c r="F8" s="9" t="s">
        <v>11</v>
      </c>
      <c r="G8" s="380" t="s">
        <v>47</v>
      </c>
      <c r="H8" s="10" t="s">
        <v>571</v>
      </c>
      <c r="I8" s="210" t="s">
        <v>604</v>
      </c>
      <c r="J8" s="87"/>
      <c r="K8" s="87"/>
      <c r="L8" s="178"/>
      <c r="M8" s="75"/>
      <c r="N8" s="5"/>
    </row>
    <row r="9" spans="1:23" ht="78" x14ac:dyDescent="0.15">
      <c r="A9" s="384"/>
      <c r="B9" s="384"/>
      <c r="C9" s="380"/>
      <c r="D9" s="288" t="s">
        <v>17</v>
      </c>
      <c r="E9" s="380"/>
      <c r="F9" s="291" t="s">
        <v>12</v>
      </c>
      <c r="G9" s="380"/>
      <c r="H9" s="10" t="s">
        <v>606</v>
      </c>
      <c r="I9" s="196" t="s">
        <v>575</v>
      </c>
      <c r="J9" s="87"/>
      <c r="K9" s="178"/>
      <c r="L9" s="215"/>
      <c r="M9" s="88"/>
      <c r="N9" s="216"/>
    </row>
    <row r="10" spans="1:23" ht="130" x14ac:dyDescent="0.15">
      <c r="A10" s="384"/>
      <c r="B10" s="384"/>
      <c r="C10" s="380"/>
      <c r="D10" s="288" t="s">
        <v>18</v>
      </c>
      <c r="E10" s="380"/>
      <c r="F10" s="291" t="s">
        <v>13</v>
      </c>
      <c r="G10" s="380"/>
      <c r="H10" s="10" t="s">
        <v>415</v>
      </c>
      <c r="I10" s="197" t="s">
        <v>578</v>
      </c>
      <c r="J10" s="292"/>
      <c r="K10" s="4"/>
      <c r="L10" s="290"/>
      <c r="M10" s="4"/>
      <c r="N10" s="4"/>
    </row>
    <row r="11" spans="1:23" ht="65" x14ac:dyDescent="0.15">
      <c r="A11" s="384"/>
      <c r="B11" s="384"/>
      <c r="C11" s="380"/>
      <c r="D11" s="288" t="s">
        <v>135</v>
      </c>
      <c r="E11" s="380"/>
      <c r="F11" s="291" t="s">
        <v>14</v>
      </c>
      <c r="G11" s="380"/>
      <c r="H11" s="10" t="s">
        <v>452</v>
      </c>
      <c r="I11" s="197" t="s">
        <v>728</v>
      </c>
      <c r="J11" s="292"/>
      <c r="K11" s="87"/>
      <c r="L11" s="178"/>
      <c r="M11" s="88"/>
      <c r="N11" s="4"/>
    </row>
    <row r="12" spans="1:23" ht="72" customHeight="1" x14ac:dyDescent="0.15">
      <c r="A12" s="384"/>
      <c r="B12" s="384"/>
      <c r="C12" s="380"/>
      <c r="D12" s="288" t="s">
        <v>19</v>
      </c>
      <c r="E12" s="380"/>
      <c r="F12" s="291" t="s">
        <v>15</v>
      </c>
      <c r="G12" s="380"/>
      <c r="H12" s="10" t="s">
        <v>492</v>
      </c>
      <c r="I12" s="197" t="s">
        <v>729</v>
      </c>
      <c r="J12" s="4"/>
      <c r="K12" s="4"/>
      <c r="L12" s="290"/>
      <c r="M12" s="4"/>
      <c r="N12" s="4"/>
    </row>
    <row r="13" spans="1:23" ht="52" customHeight="1" x14ac:dyDescent="0.15">
      <c r="A13" s="384"/>
      <c r="B13" s="384"/>
      <c r="C13" s="380"/>
      <c r="D13" s="288"/>
      <c r="E13" s="380"/>
      <c r="F13" s="291"/>
      <c r="G13" s="380"/>
      <c r="H13" s="10" t="s">
        <v>419</v>
      </c>
      <c r="I13" s="204" t="s">
        <v>654</v>
      </c>
      <c r="J13" s="4"/>
      <c r="K13" s="4"/>
      <c r="L13" s="4"/>
      <c r="M13" s="4"/>
      <c r="N13" s="4"/>
    </row>
    <row r="14" spans="1:23" ht="26" x14ac:dyDescent="0.15">
      <c r="A14" s="384"/>
      <c r="B14" s="384"/>
      <c r="C14" s="380"/>
      <c r="D14" s="288"/>
      <c r="E14" s="380"/>
      <c r="F14" s="291"/>
      <c r="G14" s="380"/>
      <c r="H14" s="10" t="s">
        <v>418</v>
      </c>
      <c r="I14" s="204" t="s">
        <v>654</v>
      </c>
      <c r="J14" s="4"/>
      <c r="K14" s="4"/>
      <c r="L14" s="4"/>
      <c r="M14" s="4"/>
      <c r="N14" s="4"/>
    </row>
    <row r="15" spans="1:23" ht="52" x14ac:dyDescent="0.15">
      <c r="A15" s="384"/>
      <c r="B15" s="384"/>
      <c r="C15" s="380"/>
      <c r="D15" s="288"/>
      <c r="E15" s="380"/>
      <c r="F15" s="291"/>
      <c r="G15" s="380"/>
      <c r="H15" s="10" t="s">
        <v>656</v>
      </c>
      <c r="I15" s="204" t="s">
        <v>657</v>
      </c>
      <c r="J15" s="4"/>
      <c r="K15" s="4"/>
      <c r="L15" s="4"/>
      <c r="M15" s="4"/>
      <c r="N15" s="4"/>
    </row>
    <row r="16" spans="1:23" ht="78" x14ac:dyDescent="0.15">
      <c r="A16" s="384"/>
      <c r="B16" s="384"/>
      <c r="C16" s="380"/>
      <c r="D16" s="288"/>
      <c r="E16" s="380"/>
      <c r="F16" s="291"/>
      <c r="G16" s="380"/>
      <c r="H16" s="10" t="s">
        <v>603</v>
      </c>
      <c r="I16" s="204" t="s">
        <v>609</v>
      </c>
      <c r="J16" s="87"/>
      <c r="K16" s="87"/>
      <c r="L16" s="178"/>
      <c r="M16" s="88"/>
      <c r="N16" s="4"/>
    </row>
    <row r="17" spans="1:14" ht="104" x14ac:dyDescent="0.15">
      <c r="A17" s="381">
        <v>2</v>
      </c>
      <c r="B17" s="387" t="s">
        <v>49</v>
      </c>
      <c r="C17" s="386" t="s">
        <v>66</v>
      </c>
      <c r="D17" s="291" t="s">
        <v>55</v>
      </c>
      <c r="E17" s="385" t="s">
        <v>59</v>
      </c>
      <c r="F17" s="292" t="s">
        <v>60</v>
      </c>
      <c r="G17" s="385" t="s">
        <v>64</v>
      </c>
      <c r="H17" s="291" t="s">
        <v>389</v>
      </c>
      <c r="I17" s="197" t="s">
        <v>613</v>
      </c>
      <c r="J17" s="87"/>
      <c r="K17" s="236"/>
      <c r="L17" s="289"/>
      <c r="M17" s="88"/>
      <c r="N17" s="87"/>
    </row>
    <row r="18" spans="1:14" ht="117" x14ac:dyDescent="0.15">
      <c r="A18" s="381"/>
      <c r="B18" s="387"/>
      <c r="C18" s="386"/>
      <c r="D18" s="291" t="s">
        <v>56</v>
      </c>
      <c r="E18" s="385"/>
      <c r="F18" s="25" t="s">
        <v>61</v>
      </c>
      <c r="G18" s="385"/>
      <c r="H18" s="291" t="s">
        <v>407</v>
      </c>
      <c r="I18" s="197" t="s">
        <v>639</v>
      </c>
      <c r="J18" s="4"/>
      <c r="K18" s="4"/>
      <c r="L18" s="4"/>
      <c r="M18" s="4"/>
      <c r="N18" s="4"/>
    </row>
    <row r="19" spans="1:14" ht="52" x14ac:dyDescent="0.15">
      <c r="A19" s="381"/>
      <c r="B19" s="387"/>
      <c r="C19" s="386"/>
      <c r="D19" s="291" t="s">
        <v>57</v>
      </c>
      <c r="E19" s="385"/>
      <c r="F19" s="292" t="s">
        <v>62</v>
      </c>
      <c r="G19" s="385"/>
      <c r="H19" s="151" t="s">
        <v>614</v>
      </c>
      <c r="I19" s="207" t="s">
        <v>616</v>
      </c>
      <c r="J19" s="87"/>
      <c r="K19" s="87"/>
      <c r="L19" s="289"/>
      <c r="M19" s="88"/>
      <c r="N19" s="4"/>
    </row>
    <row r="20" spans="1:14" ht="78" x14ac:dyDescent="0.15">
      <c r="A20" s="381"/>
      <c r="B20" s="387"/>
      <c r="C20" s="386"/>
      <c r="D20" s="291" t="s">
        <v>58</v>
      </c>
      <c r="E20" s="385"/>
      <c r="F20" s="292" t="s">
        <v>63</v>
      </c>
      <c r="G20" s="385"/>
      <c r="H20" s="155" t="s">
        <v>508</v>
      </c>
      <c r="I20" s="198" t="s">
        <v>511</v>
      </c>
      <c r="J20" s="236"/>
      <c r="K20" s="236"/>
      <c r="L20" s="289"/>
      <c r="M20" s="88"/>
      <c r="N20" s="87"/>
    </row>
    <row r="21" spans="1:14" ht="55" customHeight="1" x14ac:dyDescent="0.15">
      <c r="A21" s="381"/>
      <c r="B21" s="387"/>
      <c r="C21" s="386"/>
      <c r="D21" s="292" t="s">
        <v>65</v>
      </c>
      <c r="E21" s="385"/>
      <c r="F21" s="292" t="s">
        <v>82</v>
      </c>
      <c r="G21" s="385"/>
      <c r="H21" s="155" t="s">
        <v>512</v>
      </c>
      <c r="I21" s="197" t="s">
        <v>514</v>
      </c>
      <c r="J21" s="300"/>
      <c r="K21" s="300"/>
      <c r="L21" s="301"/>
      <c r="M21" s="302"/>
      <c r="N21" s="303"/>
    </row>
    <row r="22" spans="1:14" ht="39" x14ac:dyDescent="0.15">
      <c r="A22" s="381"/>
      <c r="B22" s="387"/>
      <c r="C22" s="386"/>
      <c r="D22" s="292"/>
      <c r="E22" s="385"/>
      <c r="F22" s="292"/>
      <c r="G22" s="385"/>
      <c r="H22" s="291" t="s">
        <v>413</v>
      </c>
      <c r="I22" s="202" t="s">
        <v>621</v>
      </c>
      <c r="J22" s="236"/>
      <c r="K22" s="236"/>
      <c r="L22" s="289"/>
      <c r="M22" s="289"/>
      <c r="N22" s="87"/>
    </row>
    <row r="23" spans="1:14" ht="52" x14ac:dyDescent="0.15">
      <c r="A23" s="381">
        <v>3</v>
      </c>
      <c r="B23" s="387" t="s">
        <v>50</v>
      </c>
      <c r="C23" s="386" t="s">
        <v>137</v>
      </c>
      <c r="D23" s="291" t="s">
        <v>67</v>
      </c>
      <c r="E23" s="388" t="s">
        <v>75</v>
      </c>
      <c r="F23" s="172" t="s">
        <v>76</v>
      </c>
      <c r="G23" s="388" t="s">
        <v>83</v>
      </c>
      <c r="H23" s="292" t="s">
        <v>622</v>
      </c>
      <c r="I23" s="197" t="s">
        <v>247</v>
      </c>
      <c r="J23" s="87"/>
      <c r="K23" s="236"/>
      <c r="L23" s="289"/>
      <c r="M23" s="289"/>
      <c r="N23" s="292"/>
    </row>
    <row r="24" spans="1:14" ht="78" customHeight="1" x14ac:dyDescent="0.15">
      <c r="A24" s="381"/>
      <c r="B24" s="387"/>
      <c r="C24" s="386"/>
      <c r="D24" s="291" t="s">
        <v>56</v>
      </c>
      <c r="E24" s="389"/>
      <c r="F24" s="295" t="s">
        <v>77</v>
      </c>
      <c r="G24" s="389"/>
      <c r="H24" s="292" t="s">
        <v>323</v>
      </c>
      <c r="I24" s="197" t="s">
        <v>240</v>
      </c>
      <c r="J24" s="87"/>
      <c r="K24" s="236"/>
      <c r="L24" s="289"/>
      <c r="M24" s="88"/>
      <c r="N24" s="4"/>
    </row>
    <row r="25" spans="1:14" ht="52" x14ac:dyDescent="0.15">
      <c r="A25" s="381"/>
      <c r="B25" s="387"/>
      <c r="C25" s="386"/>
      <c r="D25" s="291" t="s">
        <v>55</v>
      </c>
      <c r="E25" s="389"/>
      <c r="F25" s="172" t="s">
        <v>78</v>
      </c>
      <c r="G25" s="389"/>
      <c r="H25" s="292" t="s">
        <v>326</v>
      </c>
      <c r="I25" s="197" t="s">
        <v>248</v>
      </c>
      <c r="J25" s="291"/>
      <c r="K25" s="293"/>
      <c r="L25" s="289"/>
      <c r="M25" s="88"/>
      <c r="N25" s="4"/>
    </row>
    <row r="26" spans="1:14" ht="72" customHeight="1" x14ac:dyDescent="0.15">
      <c r="A26" s="381"/>
      <c r="B26" s="387"/>
      <c r="C26" s="386"/>
      <c r="D26" s="291" t="s">
        <v>68</v>
      </c>
      <c r="E26" s="389"/>
      <c r="F26" s="152" t="s">
        <v>79</v>
      </c>
      <c r="G26" s="389"/>
      <c r="H26" s="292" t="s">
        <v>361</v>
      </c>
      <c r="I26" s="197" t="s">
        <v>409</v>
      </c>
      <c r="J26" s="87"/>
      <c r="K26" s="87"/>
      <c r="L26" s="289"/>
      <c r="M26" s="88"/>
      <c r="N26" s="4"/>
    </row>
    <row r="27" spans="1:14" ht="52" x14ac:dyDescent="0.15">
      <c r="A27" s="381"/>
      <c r="B27" s="387"/>
      <c r="C27" s="386"/>
      <c r="D27" s="291" t="s">
        <v>74</v>
      </c>
      <c r="E27" s="389"/>
      <c r="F27" s="295" t="s">
        <v>80</v>
      </c>
      <c r="G27" s="389"/>
      <c r="H27" s="292" t="s">
        <v>408</v>
      </c>
      <c r="I27" s="197" t="s">
        <v>584</v>
      </c>
      <c r="J27" s="87"/>
      <c r="K27" s="260"/>
      <c r="L27" s="289"/>
      <c r="M27" s="88"/>
      <c r="N27" s="4"/>
    </row>
    <row r="28" spans="1:14" ht="78" customHeight="1" x14ac:dyDescent="0.15">
      <c r="A28" s="381"/>
      <c r="B28" s="387"/>
      <c r="C28" s="386"/>
      <c r="D28" s="291" t="s">
        <v>69</v>
      </c>
      <c r="E28" s="389"/>
      <c r="F28" s="295" t="s">
        <v>81</v>
      </c>
      <c r="G28" s="389"/>
      <c r="H28" s="292" t="s">
        <v>280</v>
      </c>
      <c r="I28" s="293" t="s">
        <v>626</v>
      </c>
      <c r="J28" s="292"/>
      <c r="K28" s="87"/>
      <c r="L28" s="169"/>
      <c r="M28" s="88"/>
      <c r="N28" s="292"/>
    </row>
    <row r="29" spans="1:14" ht="59" customHeight="1" x14ac:dyDescent="0.15">
      <c r="A29" s="381"/>
      <c r="B29" s="387"/>
      <c r="C29" s="386"/>
      <c r="D29" s="291" t="s">
        <v>70</v>
      </c>
      <c r="E29" s="389"/>
      <c r="F29" s="152" t="s">
        <v>79</v>
      </c>
      <c r="G29" s="389"/>
      <c r="H29" s="152" t="s">
        <v>585</v>
      </c>
      <c r="I29" s="197" t="s">
        <v>587</v>
      </c>
      <c r="J29" s="87"/>
      <c r="K29" s="236"/>
      <c r="L29" s="169"/>
      <c r="M29" s="88"/>
      <c r="N29" s="4"/>
    </row>
    <row r="30" spans="1:14" ht="59" customHeight="1" x14ac:dyDescent="0.15">
      <c r="A30" s="381"/>
      <c r="B30" s="387"/>
      <c r="C30" s="386"/>
      <c r="D30" s="291"/>
      <c r="E30" s="389"/>
      <c r="F30" s="295" t="s">
        <v>80</v>
      </c>
      <c r="G30" s="389"/>
      <c r="H30" s="292" t="s">
        <v>764</v>
      </c>
      <c r="I30" s="202" t="s">
        <v>766</v>
      </c>
      <c r="J30" s="87"/>
      <c r="K30" s="236"/>
      <c r="L30" s="169"/>
      <c r="M30" s="88"/>
      <c r="N30" s="4"/>
    </row>
    <row r="31" spans="1:14" ht="52" x14ac:dyDescent="0.15">
      <c r="A31" s="381"/>
      <c r="B31" s="387"/>
      <c r="C31" s="386"/>
      <c r="D31" s="152" t="s">
        <v>71</v>
      </c>
      <c r="E31" s="389"/>
      <c r="F31" s="295" t="s">
        <v>81</v>
      </c>
      <c r="G31" s="389"/>
      <c r="H31" s="152" t="s">
        <v>628</v>
      </c>
      <c r="I31" s="197" t="s">
        <v>619</v>
      </c>
      <c r="J31" s="292"/>
      <c r="K31" s="235"/>
      <c r="L31" s="170"/>
      <c r="M31" s="88"/>
      <c r="N31" s="4"/>
    </row>
    <row r="32" spans="1:14" ht="104" customHeight="1" x14ac:dyDescent="0.15">
      <c r="A32" s="381"/>
      <c r="B32" s="387"/>
      <c r="C32" s="386"/>
      <c r="D32" s="291" t="s">
        <v>72</v>
      </c>
      <c r="E32" s="389"/>
      <c r="F32" s="295"/>
      <c r="G32" s="389"/>
      <c r="H32" s="292" t="s">
        <v>590</v>
      </c>
      <c r="I32" s="197" t="s">
        <v>596</v>
      </c>
      <c r="J32" s="87"/>
      <c r="K32" s="87"/>
      <c r="L32" s="289"/>
      <c r="M32" s="88"/>
      <c r="N32" s="4"/>
    </row>
    <row r="33" spans="1:14" ht="96" customHeight="1" x14ac:dyDescent="0.15">
      <c r="A33" s="381"/>
      <c r="B33" s="387"/>
      <c r="C33" s="386"/>
      <c r="D33" s="291" t="s">
        <v>73</v>
      </c>
      <c r="E33" s="389"/>
      <c r="F33" s="295"/>
      <c r="G33" s="389"/>
      <c r="H33" s="292" t="s">
        <v>242</v>
      </c>
      <c r="I33" s="204" t="s">
        <v>278</v>
      </c>
      <c r="J33" s="4"/>
      <c r="K33" s="4"/>
      <c r="L33" s="4"/>
      <c r="M33" s="4"/>
      <c r="N33" s="4"/>
    </row>
    <row r="34" spans="1:14" ht="39" x14ac:dyDescent="0.15">
      <c r="A34" s="381"/>
      <c r="B34" s="387"/>
      <c r="C34" s="386"/>
      <c r="D34" s="291"/>
      <c r="E34" s="389"/>
      <c r="F34" s="295"/>
      <c r="G34" s="389"/>
      <c r="H34" s="292" t="s">
        <v>380</v>
      </c>
      <c r="I34" s="204" t="s">
        <v>662</v>
      </c>
      <c r="J34" s="4"/>
      <c r="K34" s="4"/>
      <c r="L34" s="4"/>
      <c r="M34" s="4"/>
      <c r="N34" s="4"/>
    </row>
    <row r="35" spans="1:14" ht="26" x14ac:dyDescent="0.15">
      <c r="A35" s="381"/>
      <c r="B35" s="387"/>
      <c r="C35" s="386"/>
      <c r="D35" s="291"/>
      <c r="E35" s="389"/>
      <c r="F35" s="295"/>
      <c r="G35" s="389"/>
      <c r="H35" s="292" t="s">
        <v>387</v>
      </c>
      <c r="I35" s="204" t="s">
        <v>663</v>
      </c>
      <c r="J35" s="4"/>
      <c r="K35" s="4"/>
      <c r="L35" s="4"/>
      <c r="M35" s="4"/>
      <c r="N35" s="4"/>
    </row>
    <row r="36" spans="1:14" ht="26" customHeight="1" x14ac:dyDescent="0.15">
      <c r="A36" s="381"/>
      <c r="B36" s="387"/>
      <c r="C36" s="386"/>
      <c r="D36" s="152"/>
      <c r="E36" s="389"/>
      <c r="F36" s="295"/>
      <c r="G36" s="389"/>
      <c r="H36" s="292" t="s">
        <v>667</v>
      </c>
      <c r="I36" s="204" t="s">
        <v>665</v>
      </c>
      <c r="J36" s="4"/>
      <c r="K36" s="4"/>
      <c r="L36" s="4"/>
      <c r="M36" s="4"/>
      <c r="N36" s="4"/>
    </row>
    <row r="37" spans="1:14" ht="13" x14ac:dyDescent="0.15">
      <c r="A37" s="381"/>
      <c r="B37" s="387"/>
      <c r="C37" s="386"/>
      <c r="D37" s="152"/>
      <c r="E37" s="389"/>
      <c r="F37" s="295"/>
      <c r="G37" s="389"/>
      <c r="H37" s="292" t="s">
        <v>424</v>
      </c>
      <c r="I37" s="204" t="s">
        <v>425</v>
      </c>
      <c r="J37" s="4"/>
      <c r="K37" s="4"/>
      <c r="L37" s="4"/>
      <c r="M37" s="4"/>
      <c r="N37" s="4"/>
    </row>
    <row r="38" spans="1:14" ht="65" customHeight="1" x14ac:dyDescent="0.15">
      <c r="A38" s="381"/>
      <c r="B38" s="387"/>
      <c r="C38" s="386"/>
      <c r="D38" s="291"/>
      <c r="E38" s="389"/>
      <c r="F38" s="295"/>
      <c r="G38" s="389"/>
      <c r="H38" s="292" t="s">
        <v>671</v>
      </c>
      <c r="I38" s="204" t="s">
        <v>670</v>
      </c>
      <c r="J38" s="4"/>
      <c r="K38" s="4"/>
      <c r="L38" s="4"/>
      <c r="M38" s="4"/>
      <c r="N38" s="4"/>
    </row>
    <row r="39" spans="1:14" ht="39" x14ac:dyDescent="0.15">
      <c r="A39" s="381"/>
      <c r="B39" s="387"/>
      <c r="C39" s="386"/>
      <c r="D39" s="291"/>
      <c r="E39" s="389"/>
      <c r="F39" s="152"/>
      <c r="G39" s="389"/>
      <c r="H39" s="292" t="s">
        <v>426</v>
      </c>
      <c r="I39" s="204" t="s">
        <v>676</v>
      </c>
      <c r="J39" s="4"/>
      <c r="K39" s="4"/>
      <c r="L39" s="4"/>
      <c r="M39" s="4"/>
      <c r="N39" s="4"/>
    </row>
    <row r="40" spans="1:14" ht="52" customHeight="1" x14ac:dyDescent="0.15">
      <c r="A40" s="381"/>
      <c r="B40" s="387"/>
      <c r="C40" s="386"/>
      <c r="D40" s="152"/>
      <c r="E40" s="389"/>
      <c r="F40" s="152"/>
      <c r="G40" s="389"/>
      <c r="H40" s="292" t="s">
        <v>677</v>
      </c>
      <c r="I40" s="204" t="s">
        <v>428</v>
      </c>
      <c r="J40" s="4"/>
      <c r="K40" s="4"/>
      <c r="L40" s="4"/>
      <c r="M40" s="4"/>
      <c r="N40" s="4"/>
    </row>
    <row r="41" spans="1:14" ht="39" x14ac:dyDescent="0.15">
      <c r="A41" s="381"/>
      <c r="B41" s="387"/>
      <c r="C41" s="386"/>
      <c r="D41" s="152"/>
      <c r="E41" s="389"/>
      <c r="F41" s="152"/>
      <c r="G41" s="389"/>
      <c r="H41" s="292" t="s">
        <v>429</v>
      </c>
      <c r="I41" s="204" t="s">
        <v>430</v>
      </c>
      <c r="J41" s="4"/>
      <c r="K41" s="4"/>
      <c r="L41" s="4"/>
      <c r="M41" s="4"/>
      <c r="N41" s="4"/>
    </row>
    <row r="42" spans="1:14" ht="26" x14ac:dyDescent="0.15">
      <c r="A42" s="381"/>
      <c r="B42" s="387"/>
      <c r="C42" s="386"/>
      <c r="D42" s="152"/>
      <c r="E42" s="389"/>
      <c r="F42" s="152"/>
      <c r="G42" s="389"/>
      <c r="H42" s="292" t="s">
        <v>431</v>
      </c>
      <c r="I42" s="204" t="s">
        <v>238</v>
      </c>
      <c r="J42" s="4"/>
      <c r="K42" s="4"/>
      <c r="L42" s="4"/>
      <c r="M42" s="4"/>
      <c r="N42" s="4"/>
    </row>
    <row r="43" spans="1:14" ht="39" x14ac:dyDescent="0.15">
      <c r="A43" s="381"/>
      <c r="B43" s="387"/>
      <c r="C43" s="386"/>
      <c r="D43" s="152"/>
      <c r="E43" s="389"/>
      <c r="F43" s="152"/>
      <c r="G43" s="389"/>
      <c r="H43" s="292" t="s">
        <v>434</v>
      </c>
      <c r="I43" s="204" t="s">
        <v>682</v>
      </c>
      <c r="J43" s="4"/>
      <c r="K43" s="4"/>
      <c r="L43" s="4"/>
      <c r="M43" s="4"/>
      <c r="N43" s="4"/>
    </row>
    <row r="44" spans="1:14" ht="39" customHeight="1" x14ac:dyDescent="0.15">
      <c r="A44" s="381"/>
      <c r="B44" s="387"/>
      <c r="C44" s="386"/>
      <c r="D44" s="152"/>
      <c r="E44" s="389"/>
      <c r="F44" s="152"/>
      <c r="G44" s="389"/>
      <c r="H44" s="292" t="s">
        <v>435</v>
      </c>
      <c r="I44" s="204" t="s">
        <v>683</v>
      </c>
      <c r="J44" s="4"/>
      <c r="K44" s="4"/>
      <c r="L44" s="4"/>
      <c r="M44" s="4"/>
      <c r="N44" s="4"/>
    </row>
    <row r="45" spans="1:14" ht="26" x14ac:dyDescent="0.15">
      <c r="A45" s="381"/>
      <c r="B45" s="387"/>
      <c r="C45" s="386"/>
      <c r="D45" s="152"/>
      <c r="E45" s="390"/>
      <c r="F45" s="152"/>
      <c r="G45" s="390"/>
      <c r="H45" s="292" t="s">
        <v>437</v>
      </c>
      <c r="I45" s="204" t="s">
        <v>439</v>
      </c>
      <c r="J45" s="4"/>
      <c r="K45" s="4"/>
      <c r="L45" s="4"/>
      <c r="M45" s="4"/>
      <c r="N45" s="4"/>
    </row>
    <row r="46" spans="1:14" ht="78" x14ac:dyDescent="0.15">
      <c r="A46" s="381">
        <v>4</v>
      </c>
      <c r="B46" s="387" t="s">
        <v>51</v>
      </c>
      <c r="C46" s="385" t="s">
        <v>84</v>
      </c>
      <c r="D46" s="291" t="s">
        <v>56</v>
      </c>
      <c r="E46" s="385" t="s">
        <v>87</v>
      </c>
      <c r="F46" s="291" t="s">
        <v>88</v>
      </c>
      <c r="G46" s="386" t="s">
        <v>92</v>
      </c>
      <c r="H46" s="292" t="s">
        <v>440</v>
      </c>
      <c r="I46" s="204" t="s">
        <v>685</v>
      </c>
      <c r="J46" s="4"/>
      <c r="K46" s="4"/>
      <c r="L46" s="4"/>
      <c r="M46" s="4"/>
      <c r="N46" s="4"/>
    </row>
    <row r="47" spans="1:14" ht="78" x14ac:dyDescent="0.15">
      <c r="A47" s="381"/>
      <c r="B47" s="387"/>
      <c r="C47" s="385"/>
      <c r="D47" s="291" t="s">
        <v>57</v>
      </c>
      <c r="E47" s="385"/>
      <c r="F47" s="291" t="s">
        <v>89</v>
      </c>
      <c r="G47" s="386"/>
      <c r="H47" s="292" t="s">
        <v>443</v>
      </c>
      <c r="I47" s="204" t="s">
        <v>449</v>
      </c>
      <c r="J47" s="4"/>
      <c r="K47" s="4"/>
      <c r="L47" s="4"/>
      <c r="M47" s="4"/>
      <c r="N47" s="4"/>
    </row>
    <row r="48" spans="1:14" ht="195" x14ac:dyDescent="0.15">
      <c r="A48" s="381"/>
      <c r="B48" s="387"/>
      <c r="C48" s="385"/>
      <c r="D48" s="291" t="s">
        <v>85</v>
      </c>
      <c r="E48" s="385"/>
      <c r="F48" s="291" t="s">
        <v>90</v>
      </c>
      <c r="G48" s="386"/>
      <c r="H48" s="292" t="s">
        <v>446</v>
      </c>
      <c r="I48" s="204" t="s">
        <v>654</v>
      </c>
      <c r="J48" s="4"/>
      <c r="K48" s="4"/>
      <c r="L48" s="4"/>
      <c r="M48" s="4"/>
      <c r="N48" s="4"/>
    </row>
    <row r="49" spans="1:14" ht="284" x14ac:dyDescent="0.15">
      <c r="A49" s="381"/>
      <c r="B49" s="387"/>
      <c r="C49" s="385"/>
      <c r="D49" s="297" t="s">
        <v>86</v>
      </c>
      <c r="E49" s="385"/>
      <c r="F49" s="297" t="s">
        <v>91</v>
      </c>
      <c r="G49" s="386"/>
      <c r="H49" s="292" t="s">
        <v>450</v>
      </c>
      <c r="I49" s="204" t="s">
        <v>449</v>
      </c>
      <c r="J49" s="4"/>
      <c r="K49" s="4"/>
      <c r="L49" s="4"/>
      <c r="M49" s="4"/>
      <c r="N49" s="4"/>
    </row>
    <row r="50" spans="1:14" ht="26" x14ac:dyDescent="0.15">
      <c r="A50" s="387">
        <v>5</v>
      </c>
      <c r="B50" s="387" t="s">
        <v>52</v>
      </c>
      <c r="C50" s="393" t="s">
        <v>93</v>
      </c>
      <c r="D50" s="291" t="s">
        <v>94</v>
      </c>
      <c r="E50" s="385" t="s">
        <v>103</v>
      </c>
      <c r="F50" s="291" t="s">
        <v>104</v>
      </c>
      <c r="G50" s="386" t="s">
        <v>109</v>
      </c>
      <c r="H50" s="292" t="s">
        <v>254</v>
      </c>
      <c r="I50" s="204" t="s">
        <v>257</v>
      </c>
      <c r="J50" s="4"/>
      <c r="K50" s="4"/>
      <c r="L50" s="4"/>
      <c r="M50" s="4"/>
      <c r="N50" s="4"/>
    </row>
    <row r="51" spans="1:14" ht="91" x14ac:dyDescent="0.15">
      <c r="A51" s="387"/>
      <c r="B51" s="387"/>
      <c r="C51" s="393"/>
      <c r="D51" s="291" t="s">
        <v>95</v>
      </c>
      <c r="E51" s="385"/>
      <c r="F51" s="385" t="s">
        <v>105</v>
      </c>
      <c r="G51" s="386"/>
      <c r="H51" s="292" t="s">
        <v>259</v>
      </c>
      <c r="I51" s="204" t="s">
        <v>263</v>
      </c>
      <c r="J51" s="4"/>
      <c r="K51" s="4"/>
      <c r="L51" s="4"/>
      <c r="M51" s="4"/>
      <c r="N51" s="4"/>
    </row>
    <row r="52" spans="1:14" ht="52" x14ac:dyDescent="0.15">
      <c r="A52" s="387"/>
      <c r="B52" s="387"/>
      <c r="C52" s="393"/>
      <c r="D52" s="291" t="s">
        <v>68</v>
      </c>
      <c r="E52" s="385"/>
      <c r="F52" s="385"/>
      <c r="G52" s="386"/>
      <c r="H52" s="292" t="s">
        <v>264</v>
      </c>
      <c r="I52" s="204" t="s">
        <v>266</v>
      </c>
      <c r="J52" s="4"/>
      <c r="K52" s="4"/>
      <c r="L52" s="4"/>
      <c r="M52" s="4"/>
      <c r="N52" s="4"/>
    </row>
    <row r="53" spans="1:14" ht="65" customHeight="1" x14ac:dyDescent="0.15">
      <c r="A53" s="387"/>
      <c r="B53" s="387"/>
      <c r="C53" s="393"/>
      <c r="D53" s="291" t="s">
        <v>96</v>
      </c>
      <c r="E53" s="385"/>
      <c r="F53" s="385" t="s">
        <v>106</v>
      </c>
      <c r="G53" s="386"/>
      <c r="H53" s="292" t="s">
        <v>271</v>
      </c>
      <c r="I53" s="204" t="s">
        <v>275</v>
      </c>
      <c r="J53" s="4"/>
      <c r="K53" s="4"/>
      <c r="L53" s="4"/>
      <c r="M53" s="4"/>
      <c r="N53" s="4"/>
    </row>
    <row r="54" spans="1:14" ht="52" x14ac:dyDescent="0.15">
      <c r="A54" s="387"/>
      <c r="B54" s="387"/>
      <c r="C54" s="393"/>
      <c r="D54" s="291" t="s">
        <v>67</v>
      </c>
      <c r="E54" s="385"/>
      <c r="F54" s="385"/>
      <c r="G54" s="386"/>
      <c r="H54" s="292" t="s">
        <v>392</v>
      </c>
      <c r="I54" s="197" t="s">
        <v>395</v>
      </c>
      <c r="J54" s="292"/>
      <c r="K54" s="87"/>
      <c r="L54" s="206"/>
      <c r="M54" s="88"/>
      <c r="N54" s="87"/>
    </row>
    <row r="55" spans="1:14" ht="65" x14ac:dyDescent="0.15">
      <c r="A55" s="387"/>
      <c r="B55" s="387"/>
      <c r="C55" s="393"/>
      <c r="D55" s="291" t="s">
        <v>97</v>
      </c>
      <c r="E55" s="385"/>
      <c r="F55" s="385" t="s">
        <v>106</v>
      </c>
      <c r="G55" s="386"/>
      <c r="H55" s="292" t="s">
        <v>488</v>
      </c>
      <c r="I55" s="204" t="s">
        <v>491</v>
      </c>
      <c r="J55" s="4"/>
      <c r="K55" s="4"/>
      <c r="L55" s="4"/>
      <c r="M55" s="4"/>
      <c r="N55" s="4"/>
    </row>
    <row r="56" spans="1:14" ht="117" x14ac:dyDescent="0.15">
      <c r="A56" s="387"/>
      <c r="B56" s="387"/>
      <c r="C56" s="393"/>
      <c r="D56" s="291" t="s">
        <v>98</v>
      </c>
      <c r="E56" s="385"/>
      <c r="F56" s="385"/>
      <c r="G56" s="386"/>
      <c r="H56" s="292" t="s">
        <v>507</v>
      </c>
      <c r="I56" s="197" t="s">
        <v>511</v>
      </c>
      <c r="J56" s="303"/>
      <c r="K56" s="303"/>
      <c r="L56" s="303"/>
      <c r="M56" s="303"/>
      <c r="N56" s="303"/>
    </row>
    <row r="57" spans="1:14" ht="52" x14ac:dyDescent="0.15">
      <c r="A57" s="387"/>
      <c r="B57" s="387"/>
      <c r="C57" s="393"/>
      <c r="D57" s="291" t="s">
        <v>99</v>
      </c>
      <c r="E57" s="385"/>
      <c r="F57" s="385" t="s">
        <v>107</v>
      </c>
      <c r="G57" s="386"/>
      <c r="H57" s="292"/>
      <c r="I57" s="289"/>
      <c r="J57" s="4"/>
      <c r="K57" s="4"/>
      <c r="L57" s="4"/>
      <c r="M57" s="4"/>
      <c r="N57" s="4"/>
    </row>
    <row r="58" spans="1:14" ht="39" x14ac:dyDescent="0.15">
      <c r="A58" s="387"/>
      <c r="B58" s="387"/>
      <c r="C58" s="393"/>
      <c r="D58" s="291" t="s">
        <v>100</v>
      </c>
      <c r="E58" s="385"/>
      <c r="F58" s="385"/>
      <c r="G58" s="386"/>
      <c r="H58" s="292"/>
      <c r="I58" s="289"/>
      <c r="J58" s="4"/>
      <c r="K58" s="4"/>
      <c r="L58" s="4"/>
      <c r="M58" s="4"/>
      <c r="N58" s="4"/>
    </row>
    <row r="59" spans="1:14" ht="78" x14ac:dyDescent="0.15">
      <c r="A59" s="387"/>
      <c r="B59" s="387"/>
      <c r="C59" s="393"/>
      <c r="D59" s="291" t="s">
        <v>101</v>
      </c>
      <c r="E59" s="385"/>
      <c r="F59" s="385" t="s">
        <v>108</v>
      </c>
      <c r="G59" s="386"/>
      <c r="H59" s="292"/>
      <c r="I59" s="289"/>
      <c r="J59" s="4"/>
      <c r="K59" s="4"/>
      <c r="L59" s="4"/>
      <c r="M59" s="4"/>
      <c r="N59" s="4"/>
    </row>
    <row r="60" spans="1:14" ht="52" x14ac:dyDescent="0.15">
      <c r="A60" s="387"/>
      <c r="B60" s="387"/>
      <c r="C60" s="393"/>
      <c r="D60" s="291" t="s">
        <v>102</v>
      </c>
      <c r="E60" s="385"/>
      <c r="F60" s="385"/>
      <c r="G60" s="386"/>
      <c r="H60" s="292"/>
      <c r="I60" s="289"/>
      <c r="J60" s="4"/>
      <c r="K60" s="4"/>
      <c r="L60" s="175"/>
      <c r="M60" s="4"/>
      <c r="N60" s="4"/>
    </row>
    <row r="61" spans="1:14" ht="65" x14ac:dyDescent="0.15">
      <c r="A61" s="381">
        <v>6</v>
      </c>
      <c r="B61" s="387" t="s">
        <v>53</v>
      </c>
      <c r="C61" s="385" t="s">
        <v>110</v>
      </c>
      <c r="D61" s="90" t="s">
        <v>96</v>
      </c>
      <c r="E61" s="386" t="s">
        <v>112</v>
      </c>
      <c r="F61" s="291" t="s">
        <v>113</v>
      </c>
      <c r="G61" s="386" t="s">
        <v>124</v>
      </c>
      <c r="H61" s="292" t="s">
        <v>358</v>
      </c>
      <c r="I61" s="197" t="s">
        <v>360</v>
      </c>
      <c r="J61" s="87"/>
      <c r="K61" s="87"/>
      <c r="L61" s="222"/>
      <c r="M61" s="88"/>
      <c r="N61" s="292"/>
    </row>
    <row r="62" spans="1:14" ht="65" x14ac:dyDescent="0.15">
      <c r="A62" s="381"/>
      <c r="B62" s="387"/>
      <c r="C62" s="385"/>
      <c r="D62" s="90" t="s">
        <v>55</v>
      </c>
      <c r="E62" s="386"/>
      <c r="F62" s="291" t="s">
        <v>114</v>
      </c>
      <c r="G62" s="386"/>
      <c r="H62" s="152" t="s">
        <v>456</v>
      </c>
      <c r="I62" s="202" t="s">
        <v>461</v>
      </c>
      <c r="J62" s="292"/>
      <c r="K62" s="87"/>
      <c r="L62" s="169"/>
      <c r="M62" s="88"/>
      <c r="N62" s="87"/>
    </row>
    <row r="63" spans="1:14" ht="39" x14ac:dyDescent="0.15">
      <c r="A63" s="381"/>
      <c r="B63" s="387"/>
      <c r="C63" s="385"/>
      <c r="D63" s="90" t="s">
        <v>74</v>
      </c>
      <c r="E63" s="386"/>
      <c r="F63" s="291" t="s">
        <v>115</v>
      </c>
      <c r="G63" s="386"/>
      <c r="H63" s="292" t="s">
        <v>463</v>
      </c>
      <c r="I63" s="207" t="s">
        <v>465</v>
      </c>
      <c r="J63" s="87"/>
      <c r="K63" s="292"/>
      <c r="L63" s="169"/>
      <c r="M63" s="88"/>
      <c r="N63" s="5"/>
    </row>
    <row r="64" spans="1:14" ht="104" x14ac:dyDescent="0.15">
      <c r="A64" s="381"/>
      <c r="B64" s="387"/>
      <c r="C64" s="385"/>
      <c r="D64" s="90" t="s">
        <v>68</v>
      </c>
      <c r="E64" s="386"/>
      <c r="F64" s="291" t="s">
        <v>116</v>
      </c>
      <c r="G64" s="386"/>
      <c r="H64" s="292" t="s">
        <v>467</v>
      </c>
      <c r="I64" s="197" t="s">
        <v>469</v>
      </c>
      <c r="J64" s="292"/>
      <c r="K64" s="292"/>
      <c r="L64" s="231"/>
      <c r="M64" s="88"/>
      <c r="N64" s="4"/>
    </row>
    <row r="65" spans="1:14" ht="52" x14ac:dyDescent="0.15">
      <c r="A65" s="381"/>
      <c r="B65" s="387"/>
      <c r="C65" s="385"/>
      <c r="D65" s="291" t="s">
        <v>67</v>
      </c>
      <c r="E65" s="386"/>
      <c r="F65" s="291" t="s">
        <v>117</v>
      </c>
      <c r="G65" s="386"/>
      <c r="H65" s="292" t="s">
        <v>471</v>
      </c>
      <c r="I65" s="197" t="s">
        <v>473</v>
      </c>
      <c r="J65" s="291"/>
      <c r="K65" s="87"/>
      <c r="L65" s="231"/>
      <c r="M65" s="88"/>
      <c r="N65" s="4"/>
    </row>
    <row r="66" spans="1:14" ht="130" x14ac:dyDescent="0.15">
      <c r="A66" s="381"/>
      <c r="B66" s="387"/>
      <c r="C66" s="385"/>
      <c r="D66" s="90" t="s">
        <v>111</v>
      </c>
      <c r="E66" s="386"/>
      <c r="F66" s="291" t="s">
        <v>118</v>
      </c>
      <c r="G66" s="386"/>
      <c r="H66" s="292" t="s">
        <v>475</v>
      </c>
      <c r="I66" s="197" t="s">
        <v>477</v>
      </c>
      <c r="J66" s="291" t="s">
        <v>897</v>
      </c>
      <c r="K66" s="289" t="s">
        <v>694</v>
      </c>
      <c r="L66" s="169" t="s">
        <v>694</v>
      </c>
      <c r="M66" s="88">
        <v>44406</v>
      </c>
      <c r="N66" s="4"/>
    </row>
    <row r="67" spans="1:14" ht="39" x14ac:dyDescent="0.15">
      <c r="A67" s="381"/>
      <c r="B67" s="387"/>
      <c r="C67" s="385"/>
      <c r="D67" s="90"/>
      <c r="E67" s="386"/>
      <c r="F67" s="291" t="s">
        <v>119</v>
      </c>
      <c r="G67" s="386"/>
      <c r="H67" s="292" t="s">
        <v>478</v>
      </c>
      <c r="I67" s="198" t="s">
        <v>481</v>
      </c>
      <c r="J67" s="87"/>
      <c r="K67" s="236"/>
      <c r="L67" s="169"/>
      <c r="M67" s="88"/>
      <c r="N67" s="4"/>
    </row>
    <row r="68" spans="1:14" ht="52" x14ac:dyDescent="0.15">
      <c r="A68" s="381"/>
      <c r="B68" s="387"/>
      <c r="C68" s="385"/>
      <c r="D68" s="90"/>
      <c r="E68" s="386"/>
      <c r="F68" s="291" t="s">
        <v>120</v>
      </c>
      <c r="G68" s="386"/>
      <c r="H68" s="292" t="s">
        <v>482</v>
      </c>
      <c r="I68" s="197" t="s">
        <v>484</v>
      </c>
      <c r="J68" s="292"/>
      <c r="K68" s="292"/>
      <c r="L68" s="293"/>
      <c r="M68" s="88"/>
      <c r="N68" s="292"/>
    </row>
    <row r="69" spans="1:14" ht="65" x14ac:dyDescent="0.15">
      <c r="A69" s="381"/>
      <c r="B69" s="387"/>
      <c r="C69" s="385"/>
      <c r="D69" s="291"/>
      <c r="E69" s="386"/>
      <c r="F69" s="297" t="s">
        <v>121</v>
      </c>
      <c r="G69" s="386"/>
      <c r="H69" s="292" t="s">
        <v>486</v>
      </c>
      <c r="I69" s="202" t="s">
        <v>487</v>
      </c>
      <c r="J69" s="292"/>
      <c r="K69" s="87"/>
      <c r="L69" s="169"/>
      <c r="M69" s="88"/>
      <c r="N69" s="4"/>
    </row>
    <row r="70" spans="1:14" ht="78" x14ac:dyDescent="0.15">
      <c r="A70" s="381"/>
      <c r="B70" s="387"/>
      <c r="C70" s="385"/>
      <c r="D70" s="291"/>
      <c r="E70" s="386"/>
      <c r="F70" s="297" t="s">
        <v>122</v>
      </c>
      <c r="G70" s="386"/>
      <c r="H70" s="292" t="s">
        <v>772</v>
      </c>
      <c r="I70" s="202" t="s">
        <v>775</v>
      </c>
      <c r="J70" s="292"/>
      <c r="K70" s="235"/>
      <c r="L70" s="169"/>
      <c r="M70" s="88"/>
      <c r="N70" s="4"/>
    </row>
    <row r="71" spans="1:14" ht="52" x14ac:dyDescent="0.15">
      <c r="A71" s="381"/>
      <c r="B71" s="387"/>
      <c r="C71" s="385"/>
      <c r="D71" s="90"/>
      <c r="E71" s="386"/>
      <c r="F71" s="291" t="s">
        <v>123</v>
      </c>
      <c r="G71" s="386"/>
      <c r="H71" s="292" t="s">
        <v>519</v>
      </c>
      <c r="I71" s="197" t="s">
        <v>523</v>
      </c>
      <c r="J71" s="87"/>
      <c r="K71" s="87"/>
      <c r="L71" s="169"/>
      <c r="M71" s="88"/>
      <c r="N71" s="4"/>
    </row>
    <row r="72" spans="1:14" ht="39" x14ac:dyDescent="0.15">
      <c r="A72" s="381"/>
      <c r="B72" s="387"/>
      <c r="C72" s="385"/>
      <c r="D72" s="90"/>
      <c r="E72" s="386"/>
      <c r="F72" s="4"/>
      <c r="G72" s="386"/>
      <c r="H72" s="292" t="s">
        <v>524</v>
      </c>
      <c r="I72" s="197" t="s">
        <v>526</v>
      </c>
      <c r="J72" s="292"/>
      <c r="K72" s="260"/>
      <c r="L72" s="169"/>
      <c r="M72" s="88"/>
      <c r="N72" s="4"/>
    </row>
    <row r="73" spans="1:14" ht="26" x14ac:dyDescent="0.15">
      <c r="A73" s="381"/>
      <c r="B73" s="387"/>
      <c r="C73" s="385"/>
      <c r="D73" s="90"/>
      <c r="E73" s="386"/>
      <c r="F73" s="291"/>
      <c r="G73" s="386"/>
      <c r="H73" s="292" t="s">
        <v>527</v>
      </c>
      <c r="I73" s="197" t="s">
        <v>529</v>
      </c>
      <c r="J73" s="292"/>
      <c r="K73" s="236"/>
      <c r="L73" s="169"/>
      <c r="M73" s="88"/>
      <c r="N73" s="4"/>
    </row>
    <row r="74" spans="1:14" ht="26" x14ac:dyDescent="0.15">
      <c r="A74" s="381"/>
      <c r="B74" s="387"/>
      <c r="C74" s="385"/>
      <c r="D74" s="90"/>
      <c r="E74" s="386"/>
      <c r="F74" s="291"/>
      <c r="G74" s="386"/>
      <c r="H74" s="292" t="s">
        <v>632</v>
      </c>
      <c r="I74" s="197" t="s">
        <v>634</v>
      </c>
      <c r="J74" s="292"/>
      <c r="K74" s="294"/>
      <c r="L74" s="169"/>
      <c r="M74" s="88"/>
      <c r="N74" s="4"/>
    </row>
    <row r="75" spans="1:14" ht="65" x14ac:dyDescent="0.15">
      <c r="A75" s="381">
        <v>7</v>
      </c>
      <c r="B75" s="387" t="s">
        <v>54</v>
      </c>
      <c r="C75" s="385" t="s">
        <v>125</v>
      </c>
      <c r="D75" s="291" t="s">
        <v>126</v>
      </c>
      <c r="E75" s="386" t="s">
        <v>129</v>
      </c>
      <c r="F75" s="292" t="s">
        <v>130</v>
      </c>
      <c r="G75" s="386" t="s">
        <v>134</v>
      </c>
      <c r="H75" s="152" t="s">
        <v>637</v>
      </c>
      <c r="I75" s="197" t="s">
        <v>592</v>
      </c>
      <c r="J75" s="292"/>
      <c r="K75" s="87"/>
      <c r="L75" s="169"/>
      <c r="M75" s="88"/>
      <c r="N75" s="4"/>
    </row>
    <row r="76" spans="1:14" ht="65" x14ac:dyDescent="0.15">
      <c r="A76" s="381"/>
      <c r="B76" s="387"/>
      <c r="C76" s="385"/>
      <c r="D76" s="291" t="s">
        <v>68</v>
      </c>
      <c r="E76" s="386"/>
      <c r="F76" s="87" t="s">
        <v>131</v>
      </c>
      <c r="G76" s="386"/>
      <c r="H76" s="292" t="s">
        <v>411</v>
      </c>
      <c r="I76" s="197" t="s">
        <v>641</v>
      </c>
      <c r="J76" s="87"/>
      <c r="K76" s="87"/>
      <c r="L76" s="169"/>
      <c r="M76" s="88"/>
      <c r="N76" s="289"/>
    </row>
    <row r="77" spans="1:14" ht="65" x14ac:dyDescent="0.15">
      <c r="A77" s="381"/>
      <c r="B77" s="387"/>
      <c r="C77" s="385"/>
      <c r="D77" s="291" t="s">
        <v>67</v>
      </c>
      <c r="E77" s="386"/>
      <c r="F77" s="90" t="s">
        <v>132</v>
      </c>
      <c r="G77" s="386"/>
      <c r="H77" s="152" t="s">
        <v>635</v>
      </c>
      <c r="I77" s="202" t="s">
        <v>591</v>
      </c>
      <c r="J77" s="87"/>
      <c r="K77" s="87"/>
      <c r="L77" s="169"/>
      <c r="M77" s="88"/>
      <c r="N77" s="87"/>
    </row>
    <row r="78" spans="1:14" ht="52" x14ac:dyDescent="0.15">
      <c r="A78" s="381"/>
      <c r="B78" s="387"/>
      <c r="C78" s="385"/>
      <c r="D78" s="291" t="s">
        <v>96</v>
      </c>
      <c r="E78" s="386"/>
      <c r="F78" s="90" t="s">
        <v>133</v>
      </c>
      <c r="G78" s="386"/>
      <c r="H78" s="292" t="s">
        <v>352</v>
      </c>
      <c r="I78" s="197" t="s">
        <v>362</v>
      </c>
      <c r="J78" s="90"/>
      <c r="K78" s="87"/>
      <c r="L78" s="169"/>
      <c r="M78" s="88"/>
      <c r="N78" s="4"/>
    </row>
    <row r="79" spans="1:14" ht="39" x14ac:dyDescent="0.15">
      <c r="A79" s="381"/>
      <c r="B79" s="387"/>
      <c r="C79" s="385"/>
      <c r="D79" s="291" t="s">
        <v>95</v>
      </c>
      <c r="E79" s="386"/>
      <c r="F79" s="87"/>
      <c r="G79" s="392"/>
      <c r="H79" s="292" t="s">
        <v>353</v>
      </c>
      <c r="I79" s="208" t="s">
        <v>539</v>
      </c>
      <c r="J79" s="90"/>
      <c r="K79" s="87"/>
      <c r="L79" s="169"/>
      <c r="M79" s="88"/>
      <c r="N79" s="4"/>
    </row>
    <row r="80" spans="1:14" ht="52" x14ac:dyDescent="0.15">
      <c r="A80" s="381"/>
      <c r="B80" s="387"/>
      <c r="C80" s="385"/>
      <c r="D80" s="90" t="s">
        <v>127</v>
      </c>
      <c r="E80" s="386"/>
      <c r="F80" s="87"/>
      <c r="G80" s="392"/>
      <c r="H80" s="292" t="s">
        <v>354</v>
      </c>
      <c r="I80" s="197" t="s">
        <v>541</v>
      </c>
      <c r="J80" s="90"/>
      <c r="K80" s="87"/>
      <c r="L80" s="169"/>
      <c r="M80" s="88"/>
      <c r="N80" s="4"/>
    </row>
    <row r="81" spans="1:14" ht="65" x14ac:dyDescent="0.15">
      <c r="A81" s="381"/>
      <c r="B81" s="387"/>
      <c r="C81" s="385"/>
      <c r="D81" s="291" t="s">
        <v>128</v>
      </c>
      <c r="E81" s="386"/>
      <c r="F81" s="90"/>
      <c r="G81" s="392"/>
      <c r="H81" s="292" t="s">
        <v>355</v>
      </c>
      <c r="I81" s="197" t="s">
        <v>543</v>
      </c>
      <c r="J81" s="90"/>
      <c r="K81" s="87"/>
      <c r="L81" s="169"/>
      <c r="M81" s="88"/>
      <c r="N81" s="4"/>
    </row>
    <row r="82" spans="1:14" ht="26" x14ac:dyDescent="0.15">
      <c r="A82" s="381"/>
      <c r="B82" s="387"/>
      <c r="C82" s="385"/>
      <c r="D82" s="291"/>
      <c r="E82" s="386"/>
      <c r="F82" s="90"/>
      <c r="G82" s="392"/>
      <c r="H82" s="292" t="s">
        <v>356</v>
      </c>
      <c r="I82" s="208" t="s">
        <v>357</v>
      </c>
      <c r="J82" s="90"/>
      <c r="K82" s="87"/>
      <c r="L82" s="169"/>
      <c r="M82" s="88"/>
      <c r="N82" s="4"/>
    </row>
    <row r="83" spans="1:14" ht="39" x14ac:dyDescent="0.15">
      <c r="A83" s="381"/>
      <c r="B83" s="387"/>
      <c r="C83" s="385"/>
      <c r="D83" s="90"/>
      <c r="E83" s="386"/>
      <c r="F83" s="90"/>
      <c r="G83" s="392"/>
      <c r="H83" s="292" t="s">
        <v>545</v>
      </c>
      <c r="I83" s="197" t="s">
        <v>547</v>
      </c>
      <c r="J83" s="292"/>
      <c r="K83" s="87"/>
      <c r="L83" s="169"/>
      <c r="M83" s="88"/>
      <c r="N83" s="4"/>
    </row>
    <row r="84" spans="1:14" ht="65" x14ac:dyDescent="0.15">
      <c r="A84" s="381"/>
      <c r="B84" s="387"/>
      <c r="C84" s="385"/>
      <c r="D84" s="90"/>
      <c r="E84" s="386"/>
      <c r="F84" s="90"/>
      <c r="G84" s="392"/>
      <c r="H84" s="292" t="s">
        <v>369</v>
      </c>
      <c r="I84" s="197" t="s">
        <v>550</v>
      </c>
      <c r="J84" s="87"/>
      <c r="K84" s="87"/>
      <c r="L84" s="293"/>
      <c r="M84" s="88"/>
      <c r="N84" s="4"/>
    </row>
    <row r="85" spans="1:14" ht="26" x14ac:dyDescent="0.15">
      <c r="A85" s="381"/>
      <c r="B85" s="387"/>
      <c r="C85" s="385"/>
      <c r="D85" s="90"/>
      <c r="E85" s="386"/>
      <c r="F85" s="90"/>
      <c r="G85" s="392"/>
      <c r="H85" s="292" t="s">
        <v>367</v>
      </c>
      <c r="I85" s="197" t="s">
        <v>618</v>
      </c>
      <c r="J85" s="152"/>
      <c r="K85" s="87"/>
      <c r="L85" s="169"/>
      <c r="M85" s="88"/>
      <c r="N85" s="4"/>
    </row>
    <row r="86" spans="1:14" ht="39" x14ac:dyDescent="0.15">
      <c r="A86" s="381"/>
      <c r="B86" s="387"/>
      <c r="C86" s="385"/>
      <c r="D86" s="291"/>
      <c r="E86" s="386"/>
      <c r="F86" s="90"/>
      <c r="G86" s="392"/>
      <c r="H86" s="145" t="s">
        <v>552</v>
      </c>
      <c r="I86" s="197" t="s">
        <v>554</v>
      </c>
      <c r="J86" s="87"/>
      <c r="K86" s="87"/>
      <c r="L86" s="169"/>
      <c r="M86" s="88"/>
      <c r="N86" s="4"/>
    </row>
    <row r="87" spans="1:14" ht="117" x14ac:dyDescent="0.15">
      <c r="A87" s="381"/>
      <c r="B87" s="387"/>
      <c r="C87" s="385"/>
      <c r="D87" s="291"/>
      <c r="E87" s="386"/>
      <c r="F87" s="90"/>
      <c r="G87" s="392"/>
      <c r="H87" s="155" t="s">
        <v>515</v>
      </c>
      <c r="I87" s="207" t="s">
        <v>531</v>
      </c>
      <c r="J87" s="292"/>
      <c r="K87" s="293"/>
      <c r="L87" s="293"/>
      <c r="M87" s="88"/>
      <c r="N87" s="4"/>
    </row>
    <row r="88" spans="1:14" ht="91" x14ac:dyDescent="0.15">
      <c r="A88" s="381"/>
      <c r="B88" s="387"/>
      <c r="C88" s="385"/>
      <c r="D88" s="291"/>
      <c r="E88" s="386"/>
      <c r="F88" s="90"/>
      <c r="G88" s="392"/>
      <c r="H88" s="155" t="s">
        <v>517</v>
      </c>
      <c r="I88" s="197" t="s">
        <v>531</v>
      </c>
      <c r="J88" s="292"/>
      <c r="K88" s="293"/>
      <c r="L88" s="169"/>
      <c r="M88" s="88"/>
      <c r="N88" s="4"/>
    </row>
    <row r="89" spans="1:14" ht="52" x14ac:dyDescent="0.15">
      <c r="A89" s="381"/>
      <c r="B89" s="387"/>
      <c r="C89" s="385"/>
      <c r="D89" s="291"/>
      <c r="E89" s="386"/>
      <c r="F89" s="90"/>
      <c r="G89" s="392"/>
      <c r="H89" s="145" t="s">
        <v>712</v>
      </c>
      <c r="I89" s="197" t="s">
        <v>533</v>
      </c>
      <c r="J89" s="87"/>
      <c r="K89" s="293"/>
      <c r="L89" s="169"/>
      <c r="M89" s="88"/>
      <c r="N89" s="4"/>
    </row>
    <row r="90" spans="1:14" ht="52" x14ac:dyDescent="0.15">
      <c r="A90" s="381"/>
      <c r="B90" s="387"/>
      <c r="C90" s="385"/>
      <c r="D90" s="291"/>
      <c r="E90" s="386"/>
      <c r="F90" s="90"/>
      <c r="G90" s="392"/>
      <c r="H90" s="156" t="s">
        <v>534</v>
      </c>
      <c r="I90" s="207" t="s">
        <v>536</v>
      </c>
      <c r="J90" s="4"/>
      <c r="K90" s="4"/>
      <c r="L90" s="175"/>
      <c r="M90" s="4"/>
      <c r="N90" s="4"/>
    </row>
  </sheetData>
  <mergeCells count="55">
    <mergeCell ref="B1:N1"/>
    <mergeCell ref="B2:N2"/>
    <mergeCell ref="B3:N3"/>
    <mergeCell ref="B4:C4"/>
    <mergeCell ref="B5:G5"/>
    <mergeCell ref="J5:N5"/>
    <mergeCell ref="G6:G7"/>
    <mergeCell ref="H6:H7"/>
    <mergeCell ref="I6:N6"/>
    <mergeCell ref="A8:A16"/>
    <mergeCell ref="B8:B16"/>
    <mergeCell ref="C8:C16"/>
    <mergeCell ref="E8:E16"/>
    <mergeCell ref="G8:G16"/>
    <mergeCell ref="A6:A7"/>
    <mergeCell ref="B6:B7"/>
    <mergeCell ref="C6:C7"/>
    <mergeCell ref="D6:D7"/>
    <mergeCell ref="E6:E7"/>
    <mergeCell ref="F6:F7"/>
    <mergeCell ref="A23:A45"/>
    <mergeCell ref="B23:B45"/>
    <mergeCell ref="C23:C45"/>
    <mergeCell ref="E23:E45"/>
    <mergeCell ref="G23:G45"/>
    <mergeCell ref="A17:A22"/>
    <mergeCell ref="B17:B22"/>
    <mergeCell ref="C17:C22"/>
    <mergeCell ref="E17:E22"/>
    <mergeCell ref="G17:G22"/>
    <mergeCell ref="A50:A60"/>
    <mergeCell ref="B50:B60"/>
    <mergeCell ref="C50:C60"/>
    <mergeCell ref="E50:E60"/>
    <mergeCell ref="G50:G60"/>
    <mergeCell ref="F51:F52"/>
    <mergeCell ref="F53:F54"/>
    <mergeCell ref="F55:F56"/>
    <mergeCell ref="F57:F58"/>
    <mergeCell ref="F59:F60"/>
    <mergeCell ref="A46:A49"/>
    <mergeCell ref="B46:B49"/>
    <mergeCell ref="C46:C49"/>
    <mergeCell ref="E46:E49"/>
    <mergeCell ref="G46:G49"/>
    <mergeCell ref="G61:G74"/>
    <mergeCell ref="A75:A90"/>
    <mergeCell ref="B75:B90"/>
    <mergeCell ref="C75:C90"/>
    <mergeCell ref="E75:E90"/>
    <mergeCell ref="G75:G90"/>
    <mergeCell ref="A61:A74"/>
    <mergeCell ref="B61:B74"/>
    <mergeCell ref="C61:C74"/>
    <mergeCell ref="E61:E74"/>
  </mergeCells>
  <pageMargins left="0.7" right="0.7" top="0.75" bottom="0.75" header="0.3" footer="0.3"/>
  <pageSetup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0"/>
  <sheetViews>
    <sheetView topLeftCell="E17" zoomScale="85" zoomScaleNormal="85" workbookViewId="0">
      <selection activeCell="H29" sqref="F28:H31"/>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11" width="29.1640625" style="1" customWidth="1"/>
    <col min="12" max="12" width="15" style="6"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369" t="s">
        <v>0</v>
      </c>
      <c r="C1" s="369"/>
      <c r="D1" s="369"/>
      <c r="E1" s="369"/>
      <c r="F1" s="369"/>
      <c r="G1" s="369"/>
      <c r="H1" s="369"/>
      <c r="I1" s="369"/>
      <c r="J1" s="369"/>
      <c r="K1" s="369"/>
      <c r="L1" s="369"/>
      <c r="M1" s="369"/>
      <c r="N1" s="369"/>
      <c r="O1" s="52"/>
      <c r="P1" s="52"/>
      <c r="Q1" s="52"/>
      <c r="R1" s="52"/>
      <c r="S1" s="52"/>
      <c r="T1" s="52"/>
      <c r="U1" s="52"/>
      <c r="V1" s="52"/>
      <c r="W1" s="52"/>
    </row>
    <row r="2" spans="1:23" s="2" customFormat="1" ht="24" customHeight="1" x14ac:dyDescent="0.15">
      <c r="B2" s="369" t="s">
        <v>46</v>
      </c>
      <c r="C2" s="369"/>
      <c r="D2" s="369"/>
      <c r="E2" s="369"/>
      <c r="F2" s="369"/>
      <c r="G2" s="369"/>
      <c r="H2" s="369"/>
      <c r="I2" s="369"/>
      <c r="J2" s="369"/>
      <c r="K2" s="369"/>
      <c r="L2" s="369"/>
      <c r="M2" s="369"/>
      <c r="N2" s="369"/>
      <c r="O2" s="52"/>
      <c r="P2" s="52"/>
      <c r="Q2" s="52"/>
      <c r="R2" s="52"/>
      <c r="S2" s="52"/>
      <c r="T2" s="52"/>
      <c r="U2" s="52"/>
      <c r="V2" s="52"/>
      <c r="W2" s="52"/>
    </row>
    <row r="3" spans="1:23" s="2" customFormat="1" ht="24" customHeight="1" x14ac:dyDescent="0.15">
      <c r="B3" s="391" t="s">
        <v>45</v>
      </c>
      <c r="C3" s="391"/>
      <c r="D3" s="391"/>
      <c r="E3" s="391"/>
      <c r="F3" s="391"/>
      <c r="G3" s="391"/>
      <c r="H3" s="391"/>
      <c r="I3" s="391"/>
      <c r="J3" s="391"/>
      <c r="K3" s="391"/>
      <c r="L3" s="391"/>
      <c r="M3" s="391"/>
      <c r="N3" s="391"/>
      <c r="O3" s="53"/>
      <c r="P3" s="53"/>
      <c r="Q3" s="53"/>
      <c r="R3" s="53"/>
      <c r="S3" s="53"/>
      <c r="T3" s="53"/>
      <c r="U3" s="53"/>
      <c r="V3" s="53"/>
      <c r="W3" s="53"/>
    </row>
    <row r="4" spans="1:23" s="2" customFormat="1" ht="24" customHeight="1" x14ac:dyDescent="0.15">
      <c r="A4" s="20" t="s">
        <v>43</v>
      </c>
      <c r="B4" s="394"/>
      <c r="C4" s="395"/>
      <c r="D4" s="31" t="s">
        <v>44</v>
      </c>
      <c r="E4" s="32"/>
      <c r="F4" s="33"/>
      <c r="G4" s="12"/>
      <c r="H4" s="12"/>
      <c r="I4" s="12"/>
      <c r="J4" s="12"/>
      <c r="K4" s="12"/>
      <c r="L4" s="12"/>
      <c r="M4" s="12"/>
      <c r="N4" s="12"/>
      <c r="O4" s="12"/>
      <c r="P4" s="12"/>
      <c r="Q4" s="12"/>
      <c r="R4" s="12"/>
      <c r="S4" s="12"/>
      <c r="T4" s="12"/>
      <c r="U4" s="12"/>
      <c r="V4" s="12"/>
      <c r="W4" s="12"/>
    </row>
    <row r="5" spans="1:23" s="2" customFormat="1" ht="49.5" customHeight="1" x14ac:dyDescent="0.15">
      <c r="A5" s="21" t="s">
        <v>20</v>
      </c>
      <c r="B5" s="376" t="s">
        <v>21</v>
      </c>
      <c r="C5" s="377"/>
      <c r="D5" s="377"/>
      <c r="E5" s="377"/>
      <c r="F5" s="377"/>
      <c r="G5" s="378"/>
      <c r="H5" s="35"/>
      <c r="I5" s="22" t="s">
        <v>22</v>
      </c>
      <c r="J5" s="387" t="s">
        <v>23</v>
      </c>
      <c r="K5" s="387"/>
      <c r="L5" s="387"/>
      <c r="M5" s="387"/>
      <c r="N5" s="387"/>
    </row>
    <row r="6" spans="1:23" s="3" customFormat="1" ht="34.5" customHeight="1" x14ac:dyDescent="0.2">
      <c r="A6" s="382" t="s">
        <v>27</v>
      </c>
      <c r="B6" s="382" t="s">
        <v>7</v>
      </c>
      <c r="C6" s="382" t="s">
        <v>148</v>
      </c>
      <c r="D6" s="382" t="s">
        <v>149</v>
      </c>
      <c r="E6" s="382" t="s">
        <v>150</v>
      </c>
      <c r="F6" s="382" t="s">
        <v>10</v>
      </c>
      <c r="G6" s="382" t="s">
        <v>16</v>
      </c>
      <c r="H6" s="397" t="s">
        <v>151</v>
      </c>
      <c r="I6" s="399" t="s">
        <v>172</v>
      </c>
      <c r="J6" s="400"/>
      <c r="K6" s="400"/>
      <c r="L6" s="400"/>
      <c r="M6" s="400"/>
      <c r="N6" s="401"/>
    </row>
    <row r="7" spans="1:23" s="3" customFormat="1" ht="31.5" customHeight="1" x14ac:dyDescent="0.2">
      <c r="A7" s="383"/>
      <c r="B7" s="383"/>
      <c r="C7" s="383"/>
      <c r="D7" s="383"/>
      <c r="E7" s="383"/>
      <c r="F7" s="383"/>
      <c r="G7" s="383"/>
      <c r="H7" s="398"/>
      <c r="I7" s="37" t="s">
        <v>169</v>
      </c>
      <c r="J7" s="37" t="s">
        <v>170</v>
      </c>
      <c r="K7" s="36" t="s">
        <v>48</v>
      </c>
      <c r="L7" s="36" t="s">
        <v>2</v>
      </c>
      <c r="M7" s="37" t="s">
        <v>3</v>
      </c>
      <c r="N7" s="36" t="s">
        <v>4</v>
      </c>
    </row>
    <row r="8" spans="1:23" s="3" customFormat="1" ht="52" x14ac:dyDescent="0.15">
      <c r="A8" s="384">
        <v>1</v>
      </c>
      <c r="B8" s="384" t="s">
        <v>8</v>
      </c>
      <c r="C8" s="380" t="s">
        <v>136</v>
      </c>
      <c r="D8" s="34" t="s">
        <v>157</v>
      </c>
      <c r="E8" s="380" t="s">
        <v>9</v>
      </c>
      <c r="F8" s="9" t="s">
        <v>11</v>
      </c>
      <c r="G8" s="380" t="s">
        <v>47</v>
      </c>
      <c r="H8" s="4"/>
      <c r="I8" s="4"/>
      <c r="J8" s="4"/>
      <c r="K8" s="4"/>
      <c r="L8" s="4"/>
      <c r="M8" s="75"/>
      <c r="N8" s="5"/>
    </row>
    <row r="9" spans="1:23" ht="78" x14ac:dyDescent="0.15">
      <c r="A9" s="384"/>
      <c r="B9" s="384"/>
      <c r="C9" s="380"/>
      <c r="D9" s="34" t="s">
        <v>17</v>
      </c>
      <c r="E9" s="380"/>
      <c r="F9" s="39" t="s">
        <v>12</v>
      </c>
      <c r="G9" s="380"/>
      <c r="H9" s="4"/>
      <c r="I9" s="4"/>
      <c r="J9" s="4"/>
      <c r="K9" s="4"/>
      <c r="L9" s="4"/>
      <c r="M9" s="4"/>
      <c r="N9" s="4"/>
    </row>
    <row r="10" spans="1:23" ht="130" x14ac:dyDescent="0.15">
      <c r="A10" s="384"/>
      <c r="B10" s="384"/>
      <c r="C10" s="380"/>
      <c r="D10" s="34" t="s">
        <v>18</v>
      </c>
      <c r="E10" s="380"/>
      <c r="F10" s="39" t="s">
        <v>13</v>
      </c>
      <c r="G10" s="380"/>
      <c r="H10" s="4"/>
      <c r="I10" s="4"/>
      <c r="J10" s="4"/>
      <c r="K10" s="4"/>
      <c r="L10" s="4"/>
      <c r="M10" s="4"/>
      <c r="N10" s="4"/>
    </row>
    <row r="11" spans="1:23" ht="65" x14ac:dyDescent="0.15">
      <c r="A11" s="384"/>
      <c r="B11" s="384"/>
      <c r="C11" s="380"/>
      <c r="D11" s="34" t="s">
        <v>135</v>
      </c>
      <c r="E11" s="380"/>
      <c r="F11" s="39" t="s">
        <v>14</v>
      </c>
      <c r="G11" s="380"/>
      <c r="H11" s="4"/>
      <c r="I11" s="4"/>
      <c r="J11" s="4"/>
      <c r="K11" s="4"/>
      <c r="L11" s="4"/>
      <c r="M11" s="4"/>
      <c r="N11" s="4"/>
    </row>
    <row r="12" spans="1:23" ht="65" x14ac:dyDescent="0.15">
      <c r="A12" s="384"/>
      <c r="B12" s="384"/>
      <c r="C12" s="380"/>
      <c r="D12" s="23" t="s">
        <v>19</v>
      </c>
      <c r="E12" s="380"/>
      <c r="F12" s="24" t="s">
        <v>15</v>
      </c>
      <c r="G12" s="380"/>
      <c r="H12" s="4"/>
      <c r="I12" s="4"/>
      <c r="J12" s="4"/>
      <c r="K12" s="4"/>
      <c r="L12" s="4"/>
      <c r="M12" s="4"/>
      <c r="N12" s="4"/>
    </row>
    <row r="13" spans="1:23" ht="52" x14ac:dyDescent="0.15">
      <c r="A13" s="381">
        <v>2</v>
      </c>
      <c r="B13" s="387" t="s">
        <v>49</v>
      </c>
      <c r="C13" s="386" t="s">
        <v>66</v>
      </c>
      <c r="D13" s="39" t="s">
        <v>55</v>
      </c>
      <c r="E13" s="385" t="s">
        <v>59</v>
      </c>
      <c r="F13" s="38" t="s">
        <v>60</v>
      </c>
      <c r="G13" s="385" t="s">
        <v>64</v>
      </c>
      <c r="H13" s="4"/>
      <c r="I13" s="4"/>
      <c r="J13" s="4"/>
      <c r="K13" s="4"/>
      <c r="L13" s="4"/>
      <c r="M13" s="4"/>
      <c r="N13" s="4"/>
    </row>
    <row r="14" spans="1:23" ht="26" x14ac:dyDescent="0.15">
      <c r="A14" s="381"/>
      <c r="B14" s="387"/>
      <c r="C14" s="386"/>
      <c r="D14" s="39" t="s">
        <v>56</v>
      </c>
      <c r="E14" s="385"/>
      <c r="F14" s="25" t="s">
        <v>61</v>
      </c>
      <c r="G14" s="385"/>
      <c r="H14" s="4"/>
      <c r="I14" s="4"/>
      <c r="J14" s="4"/>
      <c r="K14" s="4"/>
      <c r="L14" s="4"/>
      <c r="M14" s="4"/>
      <c r="N14" s="4"/>
    </row>
    <row r="15" spans="1:23" ht="52" x14ac:dyDescent="0.15">
      <c r="A15" s="381"/>
      <c r="B15" s="387"/>
      <c r="C15" s="386"/>
      <c r="D15" s="39" t="s">
        <v>57</v>
      </c>
      <c r="E15" s="385"/>
      <c r="F15" s="38" t="s">
        <v>62</v>
      </c>
      <c r="G15" s="385"/>
      <c r="H15" s="4"/>
      <c r="I15" s="4"/>
      <c r="J15" s="4"/>
      <c r="K15" s="4"/>
      <c r="L15" s="4"/>
      <c r="M15" s="4"/>
      <c r="N15" s="4"/>
    </row>
    <row r="16" spans="1:23" ht="78" x14ac:dyDescent="0.15">
      <c r="A16" s="381"/>
      <c r="B16" s="387"/>
      <c r="C16" s="386"/>
      <c r="D16" s="39" t="s">
        <v>58</v>
      </c>
      <c r="E16" s="385"/>
      <c r="F16" s="38" t="s">
        <v>63</v>
      </c>
      <c r="G16" s="385"/>
      <c r="H16" s="4"/>
      <c r="I16" s="4"/>
      <c r="J16" s="4"/>
      <c r="K16" s="4"/>
      <c r="L16" s="4"/>
      <c r="M16" s="4"/>
      <c r="N16" s="4"/>
    </row>
    <row r="17" spans="1:14" ht="143" x14ac:dyDescent="0.15">
      <c r="A17" s="381"/>
      <c r="B17" s="387"/>
      <c r="C17" s="386"/>
      <c r="D17" s="38" t="s">
        <v>65</v>
      </c>
      <c r="E17" s="385"/>
      <c r="F17" s="38" t="s">
        <v>82</v>
      </c>
      <c r="G17" s="385"/>
      <c r="H17" s="4"/>
      <c r="I17" s="4"/>
      <c r="J17" s="4"/>
      <c r="K17" s="4"/>
      <c r="L17" s="4"/>
      <c r="M17" s="4"/>
      <c r="N17" s="4"/>
    </row>
    <row r="18" spans="1:14" ht="26" x14ac:dyDescent="0.15">
      <c r="A18" s="381">
        <v>3</v>
      </c>
      <c r="B18" s="387" t="s">
        <v>50</v>
      </c>
      <c r="C18" s="386" t="s">
        <v>137</v>
      </c>
      <c r="D18" s="39" t="s">
        <v>67</v>
      </c>
      <c r="E18" s="396" t="s">
        <v>75</v>
      </c>
      <c r="F18" s="396" t="s">
        <v>76</v>
      </c>
      <c r="G18" s="386" t="s">
        <v>83</v>
      </c>
      <c r="H18" s="4"/>
      <c r="I18" s="4"/>
      <c r="J18" s="4"/>
      <c r="K18" s="4"/>
      <c r="L18" s="4"/>
      <c r="M18" s="4"/>
      <c r="N18" s="4"/>
    </row>
    <row r="19" spans="1:14" ht="26" x14ac:dyDescent="0.15">
      <c r="A19" s="381"/>
      <c r="B19" s="387"/>
      <c r="C19" s="386"/>
      <c r="D19" s="39" t="s">
        <v>56</v>
      </c>
      <c r="E19" s="396"/>
      <c r="F19" s="396"/>
      <c r="G19" s="386"/>
      <c r="H19" s="4"/>
      <c r="I19" s="4"/>
      <c r="J19" s="4"/>
      <c r="K19" s="4"/>
      <c r="L19" s="4"/>
      <c r="M19" s="4"/>
      <c r="N19" s="4"/>
    </row>
    <row r="20" spans="1:14" ht="65" x14ac:dyDescent="0.15">
      <c r="A20" s="381"/>
      <c r="B20" s="387"/>
      <c r="C20" s="386"/>
      <c r="D20" s="39" t="s">
        <v>55</v>
      </c>
      <c r="E20" s="396"/>
      <c r="F20" s="40" t="s">
        <v>77</v>
      </c>
      <c r="G20" s="386"/>
      <c r="H20" s="4"/>
      <c r="I20" s="4"/>
      <c r="J20" s="4"/>
      <c r="K20" s="4"/>
      <c r="L20" s="4"/>
      <c r="M20" s="4"/>
      <c r="N20" s="4"/>
    </row>
    <row r="21" spans="1:14" ht="39" x14ac:dyDescent="0.15">
      <c r="A21" s="381"/>
      <c r="B21" s="387"/>
      <c r="C21" s="386"/>
      <c r="D21" s="39" t="s">
        <v>68</v>
      </c>
      <c r="E21" s="396"/>
      <c r="F21" s="396" t="s">
        <v>78</v>
      </c>
      <c r="G21" s="386"/>
      <c r="H21" s="4"/>
      <c r="I21" s="4"/>
      <c r="J21" s="4"/>
      <c r="K21" s="4"/>
      <c r="L21" s="4"/>
      <c r="M21" s="4"/>
      <c r="N21" s="4"/>
    </row>
    <row r="22" spans="1:14" ht="26" x14ac:dyDescent="0.15">
      <c r="A22" s="381"/>
      <c r="B22" s="387"/>
      <c r="C22" s="386"/>
      <c r="D22" s="39" t="s">
        <v>74</v>
      </c>
      <c r="E22" s="396"/>
      <c r="F22" s="396"/>
      <c r="G22" s="386"/>
      <c r="H22" s="4"/>
      <c r="I22" s="4"/>
      <c r="J22" s="4"/>
      <c r="K22" s="4"/>
      <c r="L22" s="4"/>
      <c r="M22" s="4"/>
      <c r="N22" s="4"/>
    </row>
    <row r="23" spans="1:14" ht="65" x14ac:dyDescent="0.15">
      <c r="A23" s="381"/>
      <c r="B23" s="387"/>
      <c r="C23" s="386"/>
      <c r="D23" s="39" t="s">
        <v>69</v>
      </c>
      <c r="E23" s="396"/>
      <c r="F23" s="396"/>
      <c r="G23" s="386"/>
      <c r="H23" s="4"/>
      <c r="I23" s="4"/>
      <c r="J23" s="4"/>
      <c r="K23" s="4"/>
      <c r="L23" s="4"/>
      <c r="M23" s="4"/>
      <c r="N23" s="4"/>
    </row>
    <row r="24" spans="1:14" ht="78" x14ac:dyDescent="0.15">
      <c r="A24" s="381"/>
      <c r="B24" s="387"/>
      <c r="C24" s="386"/>
      <c r="D24" s="39" t="s">
        <v>70</v>
      </c>
      <c r="E24" s="396"/>
      <c r="F24" s="396" t="s">
        <v>79</v>
      </c>
      <c r="G24" s="386"/>
      <c r="H24" s="4"/>
      <c r="I24" s="4"/>
      <c r="J24" s="4"/>
      <c r="K24" s="4"/>
      <c r="L24" s="4"/>
      <c r="M24" s="4"/>
      <c r="N24" s="4"/>
    </row>
    <row r="25" spans="1:14" ht="52" x14ac:dyDescent="0.15">
      <c r="A25" s="381"/>
      <c r="B25" s="387"/>
      <c r="C25" s="386"/>
      <c r="D25" s="39" t="s">
        <v>71</v>
      </c>
      <c r="E25" s="396"/>
      <c r="F25" s="396"/>
      <c r="G25" s="386"/>
      <c r="H25" s="4"/>
      <c r="I25" s="4"/>
      <c r="J25" s="4"/>
      <c r="K25" s="4"/>
      <c r="L25" s="4"/>
      <c r="M25" s="4"/>
      <c r="N25" s="4"/>
    </row>
    <row r="26" spans="1:14" ht="104" x14ac:dyDescent="0.15">
      <c r="A26" s="381"/>
      <c r="B26" s="387"/>
      <c r="C26" s="386"/>
      <c r="D26" s="39" t="s">
        <v>72</v>
      </c>
      <c r="E26" s="396"/>
      <c r="F26" s="40" t="s">
        <v>80</v>
      </c>
      <c r="G26" s="386"/>
      <c r="H26" s="4"/>
      <c r="I26" s="4"/>
      <c r="J26" s="4"/>
      <c r="K26" s="4"/>
      <c r="L26" s="4"/>
      <c r="M26" s="4"/>
      <c r="N26" s="4"/>
    </row>
    <row r="27" spans="1:14" ht="91" x14ac:dyDescent="0.15">
      <c r="A27" s="381"/>
      <c r="B27" s="387"/>
      <c r="C27" s="386"/>
      <c r="D27" s="39" t="s">
        <v>73</v>
      </c>
      <c r="E27" s="396"/>
      <c r="F27" s="40" t="s">
        <v>81</v>
      </c>
      <c r="G27" s="386"/>
      <c r="H27" s="4"/>
      <c r="I27" s="4"/>
      <c r="J27" s="4"/>
      <c r="K27" s="4"/>
      <c r="L27" s="4"/>
      <c r="M27" s="4"/>
      <c r="N27" s="4"/>
    </row>
    <row r="28" spans="1:14" ht="78" x14ac:dyDescent="0.15">
      <c r="A28" s="381">
        <v>4</v>
      </c>
      <c r="B28" s="387" t="s">
        <v>51</v>
      </c>
      <c r="C28" s="385" t="s">
        <v>84</v>
      </c>
      <c r="D28" s="39" t="s">
        <v>56</v>
      </c>
      <c r="E28" s="385" t="s">
        <v>87</v>
      </c>
      <c r="F28" s="39" t="s">
        <v>88</v>
      </c>
      <c r="G28" s="386" t="s">
        <v>92</v>
      </c>
      <c r="H28" s="4"/>
      <c r="I28" s="4"/>
      <c r="J28" s="4"/>
      <c r="K28" s="4"/>
      <c r="L28" s="4"/>
      <c r="M28" s="4"/>
      <c r="N28" s="4"/>
    </row>
    <row r="29" spans="1:14" ht="78" x14ac:dyDescent="0.15">
      <c r="A29" s="381"/>
      <c r="B29" s="387"/>
      <c r="C29" s="385"/>
      <c r="D29" s="39" t="s">
        <v>57</v>
      </c>
      <c r="E29" s="385"/>
      <c r="F29" s="39" t="s">
        <v>89</v>
      </c>
      <c r="G29" s="386"/>
      <c r="H29" s="4"/>
      <c r="I29" s="4"/>
      <c r="J29" s="4"/>
      <c r="K29" s="4"/>
      <c r="L29" s="4"/>
      <c r="M29" s="4"/>
      <c r="N29" s="4"/>
    </row>
    <row r="30" spans="1:14" ht="208" x14ac:dyDescent="0.15">
      <c r="A30" s="381"/>
      <c r="B30" s="387"/>
      <c r="C30" s="385"/>
      <c r="D30" s="39" t="s">
        <v>85</v>
      </c>
      <c r="E30" s="385"/>
      <c r="F30" s="39" t="s">
        <v>90</v>
      </c>
      <c r="G30" s="386"/>
      <c r="H30" s="4"/>
      <c r="I30" s="4"/>
      <c r="J30" s="4"/>
      <c r="K30" s="4"/>
      <c r="L30" s="4"/>
      <c r="M30" s="4"/>
      <c r="N30" s="4"/>
    </row>
    <row r="31" spans="1:14" ht="130" x14ac:dyDescent="0.15">
      <c r="A31" s="381"/>
      <c r="B31" s="387"/>
      <c r="C31" s="385"/>
      <c r="D31" s="39" t="s">
        <v>86</v>
      </c>
      <c r="E31" s="385"/>
      <c r="F31" s="39" t="s">
        <v>91</v>
      </c>
      <c r="G31" s="386"/>
      <c r="H31" s="4"/>
      <c r="I31" s="4"/>
      <c r="J31" s="4"/>
      <c r="K31" s="4"/>
      <c r="L31" s="4"/>
      <c r="M31" s="4"/>
      <c r="N31" s="4"/>
    </row>
    <row r="32" spans="1:14" ht="26" x14ac:dyDescent="0.15">
      <c r="A32" s="387">
        <v>5</v>
      </c>
      <c r="B32" s="387" t="s">
        <v>52</v>
      </c>
      <c r="C32" s="393" t="s">
        <v>93</v>
      </c>
      <c r="D32" s="39" t="s">
        <v>94</v>
      </c>
      <c r="E32" s="385" t="s">
        <v>103</v>
      </c>
      <c r="F32" s="39" t="s">
        <v>104</v>
      </c>
      <c r="G32" s="386" t="s">
        <v>109</v>
      </c>
      <c r="H32" s="4"/>
      <c r="I32" s="4"/>
      <c r="J32" s="4"/>
      <c r="K32" s="4"/>
      <c r="L32" s="4"/>
      <c r="M32" s="4"/>
      <c r="N32" s="4"/>
    </row>
    <row r="33" spans="1:14" ht="13" x14ac:dyDescent="0.15">
      <c r="A33" s="387"/>
      <c r="B33" s="387"/>
      <c r="C33" s="393"/>
      <c r="D33" s="39" t="s">
        <v>95</v>
      </c>
      <c r="E33" s="385"/>
      <c r="F33" s="385" t="s">
        <v>105</v>
      </c>
      <c r="G33" s="386"/>
      <c r="H33" s="4"/>
      <c r="I33" s="4"/>
      <c r="J33" s="4"/>
      <c r="K33" s="4"/>
      <c r="L33" s="4"/>
      <c r="M33" s="4"/>
      <c r="N33" s="4"/>
    </row>
    <row r="34" spans="1:14" ht="39" x14ac:dyDescent="0.15">
      <c r="A34" s="387"/>
      <c r="B34" s="387"/>
      <c r="C34" s="393"/>
      <c r="D34" s="39" t="s">
        <v>68</v>
      </c>
      <c r="E34" s="385"/>
      <c r="F34" s="385"/>
      <c r="G34" s="386"/>
      <c r="H34" s="4"/>
      <c r="I34" s="4"/>
      <c r="J34" s="4"/>
      <c r="K34" s="4"/>
      <c r="L34" s="4"/>
      <c r="M34" s="4"/>
      <c r="N34" s="4"/>
    </row>
    <row r="35" spans="1:14" ht="26" x14ac:dyDescent="0.15">
      <c r="A35" s="387"/>
      <c r="B35" s="387"/>
      <c r="C35" s="393"/>
      <c r="D35" s="39" t="s">
        <v>96</v>
      </c>
      <c r="E35" s="385"/>
      <c r="F35" s="385" t="s">
        <v>106</v>
      </c>
      <c r="G35" s="386"/>
      <c r="H35" s="4"/>
      <c r="I35" s="4"/>
      <c r="J35" s="4"/>
      <c r="K35" s="4"/>
      <c r="L35" s="4"/>
      <c r="M35" s="4"/>
      <c r="N35" s="4"/>
    </row>
    <row r="36" spans="1:14" ht="26" x14ac:dyDescent="0.15">
      <c r="A36" s="387"/>
      <c r="B36" s="387"/>
      <c r="C36" s="393"/>
      <c r="D36" s="39" t="s">
        <v>67</v>
      </c>
      <c r="E36" s="385"/>
      <c r="F36" s="385"/>
      <c r="G36" s="386"/>
      <c r="H36" s="4"/>
      <c r="I36" s="4"/>
      <c r="J36" s="4"/>
      <c r="K36" s="4"/>
      <c r="L36" s="4"/>
      <c r="M36" s="4"/>
      <c r="N36" s="4"/>
    </row>
    <row r="37" spans="1:14" ht="65" x14ac:dyDescent="0.15">
      <c r="A37" s="387"/>
      <c r="B37" s="387"/>
      <c r="C37" s="393"/>
      <c r="D37" s="39" t="s">
        <v>97</v>
      </c>
      <c r="E37" s="385"/>
      <c r="F37" s="385" t="s">
        <v>106</v>
      </c>
      <c r="G37" s="386"/>
      <c r="H37" s="4"/>
      <c r="I37" s="4"/>
      <c r="J37" s="4"/>
      <c r="K37" s="4"/>
      <c r="L37" s="4"/>
      <c r="M37" s="4"/>
      <c r="N37" s="4"/>
    </row>
    <row r="38" spans="1:14" ht="117" x14ac:dyDescent="0.15">
      <c r="A38" s="387"/>
      <c r="B38" s="387"/>
      <c r="C38" s="393"/>
      <c r="D38" s="39" t="s">
        <v>98</v>
      </c>
      <c r="E38" s="385"/>
      <c r="F38" s="385"/>
      <c r="G38" s="386"/>
      <c r="H38" s="4"/>
      <c r="I38" s="4"/>
      <c r="J38" s="4"/>
      <c r="K38" s="4"/>
      <c r="L38" s="4"/>
      <c r="M38" s="4"/>
      <c r="N38" s="4"/>
    </row>
    <row r="39" spans="1:14" ht="52" x14ac:dyDescent="0.15">
      <c r="A39" s="387"/>
      <c r="B39" s="387"/>
      <c r="C39" s="393"/>
      <c r="D39" s="39" t="s">
        <v>99</v>
      </c>
      <c r="E39" s="385"/>
      <c r="F39" s="385" t="s">
        <v>107</v>
      </c>
      <c r="G39" s="386"/>
      <c r="H39" s="4"/>
      <c r="I39" s="4"/>
      <c r="J39" s="4"/>
      <c r="K39" s="4"/>
      <c r="L39" s="4"/>
      <c r="M39" s="4"/>
      <c r="N39" s="4"/>
    </row>
    <row r="40" spans="1:14" ht="39" x14ac:dyDescent="0.15">
      <c r="A40" s="387"/>
      <c r="B40" s="387"/>
      <c r="C40" s="393"/>
      <c r="D40" s="39" t="s">
        <v>100</v>
      </c>
      <c r="E40" s="385"/>
      <c r="F40" s="385"/>
      <c r="G40" s="386"/>
      <c r="H40" s="4"/>
      <c r="I40" s="4"/>
      <c r="J40" s="4"/>
      <c r="K40" s="4"/>
      <c r="L40" s="4"/>
      <c r="M40" s="4"/>
      <c r="N40" s="4"/>
    </row>
    <row r="41" spans="1:14" ht="78" x14ac:dyDescent="0.15">
      <c r="A41" s="387"/>
      <c r="B41" s="387"/>
      <c r="C41" s="393"/>
      <c r="D41" s="39" t="s">
        <v>101</v>
      </c>
      <c r="E41" s="385"/>
      <c r="F41" s="385" t="s">
        <v>108</v>
      </c>
      <c r="G41" s="386"/>
      <c r="H41" s="4"/>
      <c r="I41" s="4"/>
      <c r="J41" s="4"/>
      <c r="K41" s="4"/>
      <c r="L41" s="4"/>
      <c r="M41" s="4"/>
      <c r="N41" s="4"/>
    </row>
    <row r="42" spans="1:14" ht="52" x14ac:dyDescent="0.15">
      <c r="A42" s="387"/>
      <c r="B42" s="387"/>
      <c r="C42" s="393"/>
      <c r="D42" s="39" t="s">
        <v>102</v>
      </c>
      <c r="E42" s="385"/>
      <c r="F42" s="385"/>
      <c r="G42" s="386"/>
      <c r="H42" s="4"/>
      <c r="I42" s="4"/>
      <c r="J42" s="4"/>
      <c r="K42" s="4"/>
      <c r="L42" s="4"/>
      <c r="M42" s="4"/>
      <c r="N42" s="4"/>
    </row>
    <row r="43" spans="1:14" ht="39" x14ac:dyDescent="0.15">
      <c r="A43" s="381">
        <v>6</v>
      </c>
      <c r="B43" s="387" t="s">
        <v>53</v>
      </c>
      <c r="C43" s="385" t="s">
        <v>110</v>
      </c>
      <c r="D43" s="385" t="s">
        <v>96</v>
      </c>
      <c r="E43" s="386" t="s">
        <v>112</v>
      </c>
      <c r="F43" s="39" t="s">
        <v>113</v>
      </c>
      <c r="G43" s="386" t="s">
        <v>124</v>
      </c>
      <c r="H43" s="4"/>
      <c r="I43" s="4"/>
      <c r="J43" s="4"/>
      <c r="K43" s="4"/>
      <c r="L43" s="4"/>
      <c r="M43" s="4"/>
      <c r="N43" s="4"/>
    </row>
    <row r="44" spans="1:14" ht="65" x14ac:dyDescent="0.15">
      <c r="A44" s="381"/>
      <c r="B44" s="387"/>
      <c r="C44" s="385"/>
      <c r="D44" s="385"/>
      <c r="E44" s="386"/>
      <c r="F44" s="39" t="s">
        <v>114</v>
      </c>
      <c r="G44" s="386"/>
      <c r="H44" s="4"/>
      <c r="I44" s="4"/>
      <c r="J44" s="4"/>
      <c r="K44" s="4"/>
      <c r="L44" s="4"/>
      <c r="M44" s="4"/>
      <c r="N44" s="4"/>
    </row>
    <row r="45" spans="1:14" ht="39" x14ac:dyDescent="0.15">
      <c r="A45" s="381"/>
      <c r="B45" s="387"/>
      <c r="C45" s="385"/>
      <c r="D45" s="385" t="s">
        <v>55</v>
      </c>
      <c r="E45" s="386"/>
      <c r="F45" s="39" t="s">
        <v>115</v>
      </c>
      <c r="G45" s="386"/>
      <c r="H45" s="4"/>
      <c r="I45" s="4"/>
      <c r="J45" s="4"/>
      <c r="K45" s="4"/>
      <c r="L45" s="4"/>
      <c r="M45" s="4"/>
      <c r="N45" s="4"/>
    </row>
    <row r="46" spans="1:14" ht="104" x14ac:dyDescent="0.15">
      <c r="A46" s="381"/>
      <c r="B46" s="387"/>
      <c r="C46" s="385"/>
      <c r="D46" s="385"/>
      <c r="E46" s="386"/>
      <c r="F46" s="39" t="s">
        <v>116</v>
      </c>
      <c r="G46" s="386"/>
      <c r="H46" s="4"/>
      <c r="I46" s="4"/>
      <c r="J46" s="4"/>
      <c r="K46" s="4"/>
      <c r="L46" s="4"/>
      <c r="M46" s="4"/>
      <c r="N46" s="4"/>
    </row>
    <row r="47" spans="1:14" ht="52" x14ac:dyDescent="0.15">
      <c r="A47" s="381"/>
      <c r="B47" s="387"/>
      <c r="C47" s="385"/>
      <c r="D47" s="385" t="s">
        <v>74</v>
      </c>
      <c r="E47" s="386"/>
      <c r="F47" s="39" t="s">
        <v>117</v>
      </c>
      <c r="G47" s="386"/>
      <c r="H47" s="4"/>
      <c r="I47" s="4"/>
      <c r="J47" s="4"/>
      <c r="K47" s="4"/>
      <c r="L47" s="4"/>
      <c r="M47" s="4"/>
      <c r="N47" s="4"/>
    </row>
    <row r="48" spans="1:14" ht="52" x14ac:dyDescent="0.15">
      <c r="A48" s="381"/>
      <c r="B48" s="387"/>
      <c r="C48" s="385"/>
      <c r="D48" s="385"/>
      <c r="E48" s="386"/>
      <c r="F48" s="39" t="s">
        <v>118</v>
      </c>
      <c r="G48" s="386"/>
      <c r="H48" s="4"/>
      <c r="I48" s="4"/>
      <c r="J48" s="4"/>
      <c r="K48" s="4"/>
      <c r="L48" s="4"/>
      <c r="M48" s="4"/>
      <c r="N48" s="4"/>
    </row>
    <row r="49" spans="1:14" ht="39" x14ac:dyDescent="0.15">
      <c r="A49" s="381"/>
      <c r="B49" s="387"/>
      <c r="C49" s="385"/>
      <c r="D49" s="385" t="s">
        <v>68</v>
      </c>
      <c r="E49" s="386"/>
      <c r="F49" s="39" t="s">
        <v>119</v>
      </c>
      <c r="G49" s="386"/>
      <c r="H49" s="4"/>
      <c r="I49" s="4"/>
      <c r="J49" s="4"/>
      <c r="K49" s="4"/>
      <c r="L49" s="4"/>
      <c r="M49" s="4"/>
      <c r="N49" s="4"/>
    </row>
    <row r="50" spans="1:14" ht="52" x14ac:dyDescent="0.15">
      <c r="A50" s="381"/>
      <c r="B50" s="387"/>
      <c r="C50" s="385"/>
      <c r="D50" s="385"/>
      <c r="E50" s="386"/>
      <c r="F50" s="39" t="s">
        <v>120</v>
      </c>
      <c r="G50" s="386"/>
      <c r="H50" s="4"/>
      <c r="I50" s="4"/>
      <c r="J50" s="4"/>
      <c r="K50" s="4"/>
      <c r="L50" s="4"/>
      <c r="M50" s="4"/>
      <c r="N50" s="4"/>
    </row>
    <row r="51" spans="1:14" ht="65" x14ac:dyDescent="0.15">
      <c r="A51" s="381"/>
      <c r="B51" s="387"/>
      <c r="C51" s="385"/>
      <c r="D51" s="39" t="s">
        <v>67</v>
      </c>
      <c r="E51" s="386"/>
      <c r="F51" s="39" t="s">
        <v>121</v>
      </c>
      <c r="G51" s="386"/>
      <c r="H51" s="4"/>
      <c r="I51" s="4"/>
      <c r="J51" s="4"/>
      <c r="K51" s="4"/>
      <c r="L51" s="4"/>
      <c r="M51" s="4"/>
      <c r="N51" s="4"/>
    </row>
    <row r="52" spans="1:14" ht="39" x14ac:dyDescent="0.15">
      <c r="A52" s="381"/>
      <c r="B52" s="387"/>
      <c r="C52" s="385"/>
      <c r="D52" s="385" t="s">
        <v>111</v>
      </c>
      <c r="E52" s="386"/>
      <c r="F52" s="39" t="s">
        <v>122</v>
      </c>
      <c r="G52" s="386"/>
      <c r="H52" s="4"/>
      <c r="I52" s="4"/>
      <c r="J52" s="4"/>
      <c r="K52" s="4"/>
      <c r="L52" s="4"/>
      <c r="M52" s="4"/>
      <c r="N52" s="4"/>
    </row>
    <row r="53" spans="1:14" ht="52" x14ac:dyDescent="0.15">
      <c r="A53" s="381"/>
      <c r="B53" s="387"/>
      <c r="C53" s="385"/>
      <c r="D53" s="385"/>
      <c r="E53" s="386"/>
      <c r="F53" s="39" t="s">
        <v>123</v>
      </c>
      <c r="G53" s="386"/>
      <c r="H53" s="4"/>
      <c r="I53" s="4"/>
      <c r="J53" s="4"/>
      <c r="K53" s="4"/>
      <c r="L53" s="4"/>
      <c r="M53" s="4"/>
      <c r="N53" s="4"/>
    </row>
    <row r="54" spans="1:14" ht="65" x14ac:dyDescent="0.15">
      <c r="A54" s="381">
        <v>7</v>
      </c>
      <c r="B54" s="387" t="s">
        <v>54</v>
      </c>
      <c r="C54" s="385" t="s">
        <v>125</v>
      </c>
      <c r="D54" s="39" t="s">
        <v>126</v>
      </c>
      <c r="E54" s="386" t="s">
        <v>129</v>
      </c>
      <c r="F54" s="38" t="s">
        <v>130</v>
      </c>
      <c r="G54" s="386" t="s">
        <v>134</v>
      </c>
      <c r="H54" s="4"/>
      <c r="I54" s="4"/>
      <c r="J54" s="4"/>
      <c r="K54" s="4"/>
      <c r="L54" s="4"/>
      <c r="M54" s="4"/>
      <c r="N54" s="4"/>
    </row>
    <row r="55" spans="1:14" ht="39" x14ac:dyDescent="0.15">
      <c r="A55" s="381"/>
      <c r="B55" s="387"/>
      <c r="C55" s="385"/>
      <c r="D55" s="39" t="s">
        <v>68</v>
      </c>
      <c r="E55" s="386"/>
      <c r="F55" s="386" t="s">
        <v>131</v>
      </c>
      <c r="G55" s="392"/>
      <c r="H55" s="4"/>
      <c r="I55" s="4"/>
      <c r="J55" s="4"/>
      <c r="K55" s="4"/>
      <c r="L55" s="4"/>
      <c r="M55" s="4"/>
      <c r="N55" s="4"/>
    </row>
    <row r="56" spans="1:14" ht="26" x14ac:dyDescent="0.15">
      <c r="A56" s="381"/>
      <c r="B56" s="387"/>
      <c r="C56" s="385"/>
      <c r="D56" s="39" t="s">
        <v>67</v>
      </c>
      <c r="E56" s="386"/>
      <c r="F56" s="386"/>
      <c r="G56" s="392"/>
      <c r="H56" s="4"/>
      <c r="I56" s="4"/>
      <c r="J56" s="4"/>
      <c r="K56" s="4"/>
      <c r="L56" s="4"/>
      <c r="M56" s="4"/>
      <c r="N56" s="4"/>
    </row>
    <row r="57" spans="1:14" ht="26" x14ac:dyDescent="0.15">
      <c r="A57" s="381"/>
      <c r="B57" s="387"/>
      <c r="C57" s="385"/>
      <c r="D57" s="39" t="s">
        <v>96</v>
      </c>
      <c r="E57" s="386"/>
      <c r="F57" s="385" t="s">
        <v>132</v>
      </c>
      <c r="G57" s="392"/>
      <c r="H57" s="4"/>
      <c r="I57" s="4"/>
      <c r="J57" s="4"/>
      <c r="K57" s="4"/>
      <c r="L57" s="4"/>
      <c r="M57" s="4"/>
      <c r="N57" s="4"/>
    </row>
    <row r="58" spans="1:14" ht="13" x14ac:dyDescent="0.15">
      <c r="A58" s="381"/>
      <c r="B58" s="387"/>
      <c r="C58" s="385"/>
      <c r="D58" s="39" t="s">
        <v>95</v>
      </c>
      <c r="E58" s="386"/>
      <c r="F58" s="385"/>
      <c r="G58" s="392"/>
      <c r="H58" s="4"/>
      <c r="I58" s="4"/>
      <c r="J58" s="4"/>
      <c r="K58" s="4"/>
      <c r="L58" s="4"/>
      <c r="M58" s="4"/>
      <c r="N58" s="4"/>
    </row>
    <row r="59" spans="1:14" ht="52" x14ac:dyDescent="0.15">
      <c r="A59" s="381"/>
      <c r="B59" s="387"/>
      <c r="C59" s="385"/>
      <c r="D59" s="39" t="s">
        <v>127</v>
      </c>
      <c r="E59" s="386"/>
      <c r="F59" s="385" t="s">
        <v>133</v>
      </c>
      <c r="G59" s="392"/>
      <c r="H59" s="4"/>
      <c r="I59" s="4"/>
      <c r="J59" s="4"/>
      <c r="K59" s="4"/>
      <c r="L59" s="4"/>
      <c r="M59" s="4"/>
      <c r="N59" s="4"/>
    </row>
    <row r="60" spans="1:14" ht="65" x14ac:dyDescent="0.15">
      <c r="A60" s="381"/>
      <c r="B60" s="387"/>
      <c r="C60" s="385"/>
      <c r="D60" s="39" t="s">
        <v>128</v>
      </c>
      <c r="E60" s="386"/>
      <c r="F60" s="385"/>
      <c r="G60" s="392"/>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Análisis de Contexto Interno </vt:lpstr>
      <vt:lpstr>Contexto Seccional</vt:lpstr>
      <vt:lpstr>Estrategias</vt:lpstr>
      <vt:lpstr>Plan de Acción 2021</vt:lpstr>
      <vt:lpstr>Hoja1</vt:lpstr>
      <vt:lpstr>SEGUIMIENTO 1 TRIM</vt:lpstr>
      <vt:lpstr>SEGUIMIENTO 2 TRIM</vt:lpstr>
      <vt:lpstr>SEGUIMIENTO 3 TRIM</vt:lpstr>
      <vt:lpstr>SEGUIMIENTO 4 TRIM</vt:lpstr>
      <vt:lpstr>'SEGUIMIENTO 1 TRIM'!Área_de_impresión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Microsoft Office User</cp:lastModifiedBy>
  <cp:lastPrinted>2021-05-25T21:03:59Z</cp:lastPrinted>
  <dcterms:created xsi:type="dcterms:W3CDTF">2020-02-13T14:21:15Z</dcterms:created>
  <dcterms:modified xsi:type="dcterms:W3CDTF">2021-08-07T22:20:19Z</dcterms:modified>
</cp:coreProperties>
</file>