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7"/>
  <workbookPr defaultThemeVersion="166925"/>
  <mc:AlternateContent xmlns:mc="http://schemas.openxmlformats.org/markup-compatibility/2006">
    <mc:Choice Requires="x15">
      <x15ac:absPath xmlns:x15ac="http://schemas.microsoft.com/office/spreadsheetml/2010/11/ac" url="https://d.docs.live.net/3ad0eee9560f5740/Documentos/BACK UP JOHANNA 24 11 2021/RAMA/MATRIZ DE RIESGOS/CUARTO TRIMESTRE 2021/"/>
    </mc:Choice>
  </mc:AlternateContent>
  <xr:revisionPtr revIDLastSave="0" documentId="8_{044231D8-E76C-408E-974F-E1D06694FAB9}" xr6:coauthVersionLast="47" xr6:coauthVersionMax="47" xr10:uidLastSave="{00000000-0000-0000-0000-000000000000}"/>
  <bookViews>
    <workbookView xWindow="-108" yWindow="-108" windowWidth="23256" windowHeight="12456" tabRatio="943" firstSheet="13" activeTab="13" xr2:uid="{00000000-000D-0000-FFFF-FFFF00000000}"/>
  </bookViews>
  <sheets>
    <sheet name="Presentacion " sheetId="10" r:id="rId1"/>
    <sheet name="Aná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SEGUIMIENTO PRIMER PRIMESTRE" sheetId="27" r:id="rId11"/>
    <sheet name="SEGUIMIENTO SEGUNDO PRIMESTRE" sheetId="28" r:id="rId12"/>
    <sheet name="SEGUIMIENTO TERCER PRIMESTRE" sheetId="29" r:id="rId13"/>
    <sheet name="SEGUIMIENTO CUARTO TRIMESTE" sheetId="30" r:id="rId14"/>
    <sheet name="Hoja1" sheetId="13" state="hidden" r:id="rId15"/>
    <sheet name="LISTA" sheetId="2" state="hidden"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8"/>
  <pivotCaches>
    <pivotCache cacheId="6039"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 i="30" l="1"/>
  <c r="J13" i="30"/>
  <c r="L13" i="30"/>
  <c r="M13" i="30"/>
  <c r="N13" i="30"/>
  <c r="I10" i="30"/>
  <c r="J10" i="30"/>
  <c r="L10" i="30"/>
  <c r="M10" i="30"/>
  <c r="N10" i="30"/>
  <c r="Q10" i="30"/>
  <c r="T10" i="30"/>
  <c r="X10" i="30"/>
  <c r="Z10" i="30"/>
  <c r="Y10" i="30"/>
  <c r="T11" i="30"/>
  <c r="Z11" i="30"/>
  <c r="T12" i="30"/>
  <c r="Z12" i="30"/>
  <c r="AB10" i="30"/>
  <c r="AA10" i="30"/>
  <c r="AD10" i="30"/>
  <c r="AC10" i="30"/>
  <c r="Q11" i="30"/>
  <c r="AD11" i="30"/>
  <c r="Q12" i="30"/>
  <c r="AD12" i="30"/>
  <c r="AF10" i="30"/>
  <c r="AE10" i="30"/>
  <c r="AG10" i="30"/>
  <c r="X11" i="30"/>
  <c r="Y11" i="30"/>
  <c r="AC11" i="30"/>
  <c r="X12" i="30"/>
  <c r="Y12" i="30"/>
  <c r="AC12" i="30"/>
  <c r="T13" i="30"/>
  <c r="Z13" i="30"/>
  <c r="T14" i="30"/>
  <c r="Z14" i="30"/>
  <c r="Q13" i="30"/>
  <c r="AD13" i="30"/>
  <c r="Q14" i="30"/>
  <c r="AD14" i="30"/>
  <c r="X13" i="30"/>
  <c r="Y13" i="30"/>
  <c r="AC13" i="30"/>
  <c r="X14" i="30"/>
  <c r="Y14" i="30"/>
  <c r="AC14" i="30"/>
  <c r="I15" i="30"/>
  <c r="J15" i="30"/>
  <c r="L15" i="30"/>
  <c r="M15" i="30"/>
  <c r="N15" i="30"/>
  <c r="Q15" i="30"/>
  <c r="T15" i="30"/>
  <c r="X15" i="30"/>
  <c r="Z15" i="30"/>
  <c r="Y15" i="30"/>
  <c r="T16" i="30"/>
  <c r="Z16" i="30"/>
  <c r="T17" i="30"/>
  <c r="Z17" i="30"/>
  <c r="T18" i="30"/>
  <c r="Z18" i="30"/>
  <c r="AB15" i="30"/>
  <c r="AA15" i="30"/>
  <c r="AD15" i="30"/>
  <c r="AC15" i="30"/>
  <c r="Q16" i="30"/>
  <c r="AD16" i="30"/>
  <c r="Q17" i="30"/>
  <c r="AD17" i="30"/>
  <c r="Q18" i="30"/>
  <c r="AD18" i="30"/>
  <c r="AF15" i="30"/>
  <c r="AE15" i="30"/>
  <c r="AG15" i="30"/>
  <c r="X16" i="30"/>
  <c r="Y16" i="30"/>
  <c r="AC16" i="30"/>
  <c r="X17" i="30"/>
  <c r="Y17" i="30"/>
  <c r="AC17" i="30"/>
  <c r="X18" i="30"/>
  <c r="Y18" i="30"/>
  <c r="AC18" i="30"/>
  <c r="I19" i="30"/>
  <c r="J19" i="30"/>
  <c r="L19" i="30"/>
  <c r="M19" i="30"/>
  <c r="N19" i="30"/>
  <c r="Q19" i="30"/>
  <c r="T19" i="30"/>
  <c r="X19" i="30"/>
  <c r="Z19" i="30"/>
  <c r="Y19" i="30"/>
  <c r="T20" i="30"/>
  <c r="Z20" i="30"/>
  <c r="T21" i="30"/>
  <c r="Z21" i="30"/>
  <c r="T22" i="30"/>
  <c r="Z22" i="30"/>
  <c r="AB19" i="30"/>
  <c r="AA19" i="30"/>
  <c r="AD19" i="30"/>
  <c r="AC19" i="30"/>
  <c r="Q20" i="30"/>
  <c r="AD20" i="30"/>
  <c r="Q21" i="30"/>
  <c r="AD21" i="30"/>
  <c r="Q22" i="30"/>
  <c r="AD22" i="30"/>
  <c r="AF19" i="30"/>
  <c r="AE19" i="30"/>
  <c r="AG19" i="30"/>
  <c r="X20" i="30"/>
  <c r="Y20" i="30"/>
  <c r="AC20" i="30"/>
  <c r="X21" i="30"/>
  <c r="Y21" i="30"/>
  <c r="AC21" i="30"/>
  <c r="X22" i="30"/>
  <c r="Y22" i="30"/>
  <c r="AC22" i="30"/>
  <c r="I23" i="30"/>
  <c r="J23" i="30"/>
  <c r="L23" i="30"/>
  <c r="M23" i="30"/>
  <c r="N23" i="30"/>
  <c r="Q23" i="30"/>
  <c r="T23" i="30"/>
  <c r="X23" i="30"/>
  <c r="Z23" i="30"/>
  <c r="Y23" i="30"/>
  <c r="T24" i="30"/>
  <c r="Z24" i="30"/>
  <c r="AB23" i="30"/>
  <c r="AA23" i="30"/>
  <c r="AD23" i="30"/>
  <c r="AC23" i="30"/>
  <c r="Q24" i="30"/>
  <c r="AD24" i="30"/>
  <c r="AF23" i="30"/>
  <c r="AE23" i="30"/>
  <c r="AG23" i="30"/>
  <c r="X24" i="30"/>
  <c r="Y24" i="30"/>
  <c r="AC24" i="30"/>
  <c r="I25" i="30"/>
  <c r="J25" i="30"/>
  <c r="L25" i="30"/>
  <c r="M25" i="30"/>
  <c r="N25" i="30"/>
  <c r="Q25" i="30"/>
  <c r="T25" i="30"/>
  <c r="X25" i="30"/>
  <c r="Z25" i="30"/>
  <c r="Y25" i="30"/>
  <c r="T26" i="30"/>
  <c r="Z26" i="30"/>
  <c r="T27" i="30"/>
  <c r="Z27" i="30"/>
  <c r="T28" i="30"/>
  <c r="Z28" i="30"/>
  <c r="AB25" i="30"/>
  <c r="AA25" i="30"/>
  <c r="AD25" i="30"/>
  <c r="AC25" i="30"/>
  <c r="Q26" i="30"/>
  <c r="AD26" i="30"/>
  <c r="Q27" i="30"/>
  <c r="AD27" i="30"/>
  <c r="Q28" i="30"/>
  <c r="AD28" i="30"/>
  <c r="AF25" i="30"/>
  <c r="AE25" i="30"/>
  <c r="AG25" i="30"/>
  <c r="X26" i="30"/>
  <c r="Y26" i="30"/>
  <c r="AC26" i="30"/>
  <c r="X27" i="30"/>
  <c r="Y27" i="30"/>
  <c r="AC27" i="30"/>
  <c r="X28" i="30"/>
  <c r="Y28" i="30"/>
  <c r="AC28" i="30"/>
  <c r="I10" i="29"/>
  <c r="J10" i="29"/>
  <c r="L10" i="29"/>
  <c r="M10" i="29"/>
  <c r="N10" i="29"/>
  <c r="Q10" i="29"/>
  <c r="T10" i="29"/>
  <c r="X10" i="29"/>
  <c r="Z10" i="29"/>
  <c r="Y10" i="29"/>
  <c r="T11" i="29"/>
  <c r="Z11" i="29"/>
  <c r="T12" i="29"/>
  <c r="Z12" i="29"/>
  <c r="AB10" i="29"/>
  <c r="AA10" i="29"/>
  <c r="AD10" i="29"/>
  <c r="AC10" i="29"/>
  <c r="Q11" i="29"/>
  <c r="AD11" i="29"/>
  <c r="Q12" i="29"/>
  <c r="AD12" i="29"/>
  <c r="AF10" i="29"/>
  <c r="AE10" i="29"/>
  <c r="AG10" i="29"/>
  <c r="X11" i="29"/>
  <c r="Y11" i="29"/>
  <c r="AC11" i="29"/>
  <c r="X12" i="29"/>
  <c r="Y12" i="29"/>
  <c r="AC12" i="29"/>
  <c r="I13" i="29"/>
  <c r="J13" i="29"/>
  <c r="L13" i="29"/>
  <c r="M13" i="29"/>
  <c r="N13" i="29"/>
  <c r="Q13" i="29"/>
  <c r="T13" i="29"/>
  <c r="X13" i="29"/>
  <c r="Z13" i="29"/>
  <c r="Y13" i="29"/>
  <c r="T14" i="29"/>
  <c r="Z14" i="29"/>
  <c r="T15" i="29"/>
  <c r="Z15" i="29"/>
  <c r="AB13" i="29"/>
  <c r="AA13" i="29"/>
  <c r="AD13" i="29"/>
  <c r="AC13" i="29"/>
  <c r="Q14" i="29"/>
  <c r="AD14" i="29"/>
  <c r="Q15" i="29"/>
  <c r="AD15" i="29"/>
  <c r="AF13" i="29"/>
  <c r="AE13" i="29"/>
  <c r="AG13" i="29"/>
  <c r="X14" i="29"/>
  <c r="Y14" i="29"/>
  <c r="AC14" i="29"/>
  <c r="X15" i="29"/>
  <c r="Y15" i="29"/>
  <c r="AC15" i="29"/>
  <c r="I16" i="29"/>
  <c r="J16" i="29"/>
  <c r="L16" i="29"/>
  <c r="M16" i="29"/>
  <c r="N16" i="29"/>
  <c r="Q16" i="29"/>
  <c r="T16" i="29"/>
  <c r="X16" i="29"/>
  <c r="Z16" i="29"/>
  <c r="Y16" i="29"/>
  <c r="T17" i="29"/>
  <c r="Z17" i="29"/>
  <c r="T18" i="29"/>
  <c r="Z18" i="29"/>
  <c r="T19" i="29"/>
  <c r="Z19" i="29"/>
  <c r="AB16" i="29"/>
  <c r="AA16" i="29"/>
  <c r="AD16" i="29"/>
  <c r="AC16" i="29"/>
  <c r="Q17" i="29"/>
  <c r="AD17" i="29"/>
  <c r="Q18" i="29"/>
  <c r="AD18" i="29"/>
  <c r="Q19" i="29"/>
  <c r="AD19" i="29"/>
  <c r="AF16" i="29"/>
  <c r="AE16" i="29"/>
  <c r="AG16" i="29"/>
  <c r="X17" i="29"/>
  <c r="Y17" i="29"/>
  <c r="AC17" i="29"/>
  <c r="X18" i="29"/>
  <c r="Y18" i="29"/>
  <c r="AC18" i="29"/>
  <c r="X19" i="29"/>
  <c r="Y19" i="29"/>
  <c r="AC19" i="29"/>
  <c r="I20" i="29"/>
  <c r="J20" i="29"/>
  <c r="L20" i="29"/>
  <c r="M20" i="29"/>
  <c r="N20" i="29"/>
  <c r="Q20" i="29"/>
  <c r="T20" i="29"/>
  <c r="X20" i="29"/>
  <c r="Z20" i="29"/>
  <c r="Y20" i="29"/>
  <c r="T21" i="29"/>
  <c r="Z21" i="29"/>
  <c r="T22" i="29"/>
  <c r="Z22" i="29"/>
  <c r="T23" i="29"/>
  <c r="Z23" i="29"/>
  <c r="AB20" i="29"/>
  <c r="AA20" i="29"/>
  <c r="AD20" i="29"/>
  <c r="AC20" i="29"/>
  <c r="Q21" i="29"/>
  <c r="AD21" i="29"/>
  <c r="Q22" i="29"/>
  <c r="AD22" i="29"/>
  <c r="Q23" i="29"/>
  <c r="AD23" i="29"/>
  <c r="AF20" i="29"/>
  <c r="AE20" i="29"/>
  <c r="AG20" i="29"/>
  <c r="X21" i="29"/>
  <c r="Y21" i="29"/>
  <c r="AC21" i="29"/>
  <c r="X22" i="29"/>
  <c r="Y22" i="29"/>
  <c r="AC22" i="29"/>
  <c r="X23" i="29"/>
  <c r="Y23" i="29"/>
  <c r="AC23" i="29"/>
  <c r="I24" i="29"/>
  <c r="J24" i="29"/>
  <c r="L24" i="29"/>
  <c r="M24" i="29"/>
  <c r="N24" i="29"/>
  <c r="Q24" i="29"/>
  <c r="T24" i="29"/>
  <c r="X24" i="29"/>
  <c r="Z24" i="29"/>
  <c r="Y24" i="29"/>
  <c r="T25" i="29"/>
  <c r="Z25" i="29"/>
  <c r="AB24" i="29"/>
  <c r="AA24" i="29"/>
  <c r="AD24" i="29"/>
  <c r="AC24" i="29"/>
  <c r="Q25" i="29"/>
  <c r="AD25" i="29"/>
  <c r="AF24" i="29"/>
  <c r="AE24" i="29"/>
  <c r="AG24" i="29"/>
  <c r="X25" i="29"/>
  <c r="Y25" i="29"/>
  <c r="AC25" i="29"/>
  <c r="I26" i="29"/>
  <c r="J26" i="29"/>
  <c r="L26" i="29"/>
  <c r="M26" i="29"/>
  <c r="N26" i="29"/>
  <c r="Q26" i="29"/>
  <c r="T26" i="29"/>
  <c r="X26" i="29"/>
  <c r="Z26" i="29"/>
  <c r="Y26" i="29"/>
  <c r="T27" i="29"/>
  <c r="Z27" i="29"/>
  <c r="T28" i="29"/>
  <c r="Z28" i="29"/>
  <c r="T29" i="29"/>
  <c r="Z29" i="29"/>
  <c r="AB26" i="29"/>
  <c r="AA26" i="29"/>
  <c r="AD26" i="29"/>
  <c r="AC26" i="29"/>
  <c r="Q27" i="29"/>
  <c r="AD27" i="29"/>
  <c r="Q28" i="29"/>
  <c r="AD28" i="29"/>
  <c r="Q29" i="29"/>
  <c r="AD29" i="29"/>
  <c r="AF26" i="29"/>
  <c r="AE26" i="29"/>
  <c r="AG26" i="29"/>
  <c r="X27" i="29"/>
  <c r="Y27" i="29"/>
  <c r="AC27" i="29"/>
  <c r="X28" i="29"/>
  <c r="Y28" i="29"/>
  <c r="AC28" i="29"/>
  <c r="X29" i="29"/>
  <c r="Y29" i="29"/>
  <c r="AC29" i="29"/>
  <c r="I10" i="28"/>
  <c r="J10" i="28"/>
  <c r="L10" i="28"/>
  <c r="M10" i="28"/>
  <c r="N10" i="28"/>
  <c r="Q10" i="28"/>
  <c r="T10" i="28"/>
  <c r="X10" i="28"/>
  <c r="Z10" i="28"/>
  <c r="Y10" i="28"/>
  <c r="T11" i="28"/>
  <c r="Z11" i="28"/>
  <c r="T12" i="28"/>
  <c r="Z12" i="28"/>
  <c r="AB10" i="28"/>
  <c r="AA10" i="28"/>
  <c r="AD10" i="28"/>
  <c r="AC10" i="28"/>
  <c r="Q11" i="28"/>
  <c r="AD11" i="28"/>
  <c r="Q12" i="28"/>
  <c r="AD12" i="28"/>
  <c r="AF10" i="28"/>
  <c r="AE10" i="28"/>
  <c r="AG10" i="28"/>
  <c r="X11" i="28"/>
  <c r="Y11" i="28"/>
  <c r="AC11" i="28"/>
  <c r="X12" i="28"/>
  <c r="Y12" i="28"/>
  <c r="AC12" i="28"/>
  <c r="I13" i="28"/>
  <c r="J13" i="28"/>
  <c r="L13" i="28"/>
  <c r="M13" i="28"/>
  <c r="N13" i="28"/>
  <c r="Q13" i="28"/>
  <c r="T13" i="28"/>
  <c r="X13" i="28"/>
  <c r="Z13" i="28"/>
  <c r="Y13" i="28"/>
  <c r="T14" i="28"/>
  <c r="Z14" i="28"/>
  <c r="T15" i="28"/>
  <c r="Z15" i="28"/>
  <c r="AB13" i="28"/>
  <c r="AA13" i="28"/>
  <c r="AD13" i="28"/>
  <c r="AC13" i="28"/>
  <c r="Q14" i="28"/>
  <c r="AD14" i="28"/>
  <c r="Q15" i="28"/>
  <c r="AD15" i="28"/>
  <c r="AF13" i="28"/>
  <c r="AE13" i="28"/>
  <c r="AG13" i="28"/>
  <c r="X14" i="28"/>
  <c r="Y14" i="28"/>
  <c r="AC14" i="28"/>
  <c r="X15" i="28"/>
  <c r="Y15" i="28"/>
  <c r="AC15" i="28"/>
  <c r="I16" i="28"/>
  <c r="J16" i="28"/>
  <c r="L16" i="28"/>
  <c r="M16" i="28"/>
  <c r="N16" i="28"/>
  <c r="Q16" i="28"/>
  <c r="T16" i="28"/>
  <c r="X16" i="28"/>
  <c r="Z16" i="28"/>
  <c r="Y16" i="28"/>
  <c r="T17" i="28"/>
  <c r="Z17" i="28"/>
  <c r="T18" i="28"/>
  <c r="Z18" i="28"/>
  <c r="T19" i="28"/>
  <c r="Z19" i="28"/>
  <c r="AB16" i="28"/>
  <c r="AA16" i="28"/>
  <c r="AD16" i="28"/>
  <c r="AC16" i="28"/>
  <c r="Q17" i="28"/>
  <c r="AD17" i="28"/>
  <c r="Q18" i="28"/>
  <c r="AD18" i="28"/>
  <c r="Q19" i="28"/>
  <c r="AD19" i="28"/>
  <c r="AF16" i="28"/>
  <c r="AE16" i="28"/>
  <c r="AG16" i="28"/>
  <c r="X17" i="28"/>
  <c r="Y17" i="28"/>
  <c r="AC17" i="28"/>
  <c r="X18" i="28"/>
  <c r="Y18" i="28"/>
  <c r="AC18" i="28"/>
  <c r="X19" i="28"/>
  <c r="Y19" i="28"/>
  <c r="AC19" i="28"/>
  <c r="I20" i="28"/>
  <c r="J20" i="28"/>
  <c r="L20" i="28"/>
  <c r="M20" i="28"/>
  <c r="N20" i="28"/>
  <c r="Q20" i="28"/>
  <c r="T20" i="28"/>
  <c r="X20" i="28"/>
  <c r="Z20" i="28"/>
  <c r="Y20" i="28"/>
  <c r="T21" i="28"/>
  <c r="Z21" i="28"/>
  <c r="T22" i="28"/>
  <c r="Z22" i="28"/>
  <c r="T23" i="28"/>
  <c r="Z23" i="28"/>
  <c r="AB20" i="28"/>
  <c r="AA20" i="28"/>
  <c r="AD20" i="28"/>
  <c r="AC20" i="28"/>
  <c r="Q21" i="28"/>
  <c r="AD21" i="28"/>
  <c r="Q22" i="28"/>
  <c r="AD22" i="28"/>
  <c r="Q23" i="28"/>
  <c r="AD23" i="28"/>
  <c r="AF20" i="28"/>
  <c r="AE20" i="28"/>
  <c r="AG20" i="28"/>
  <c r="X21" i="28"/>
  <c r="Y21" i="28"/>
  <c r="AC21" i="28"/>
  <c r="X22" i="28"/>
  <c r="Y22" i="28"/>
  <c r="AC22" i="28"/>
  <c r="X23" i="28"/>
  <c r="Y23" i="28"/>
  <c r="AC23" i="28"/>
  <c r="I24" i="28"/>
  <c r="J24" i="28"/>
  <c r="L24" i="28"/>
  <c r="M24" i="28"/>
  <c r="N24" i="28"/>
  <c r="Q24" i="28"/>
  <c r="T24" i="28"/>
  <c r="X24" i="28"/>
  <c r="Z24" i="28"/>
  <c r="Y24" i="28"/>
  <c r="T25" i="28"/>
  <c r="Z25" i="28"/>
  <c r="AB24" i="28"/>
  <c r="AA24" i="28"/>
  <c r="AD24" i="28"/>
  <c r="AC24" i="28"/>
  <c r="Q25" i="28"/>
  <c r="AD25" i="28"/>
  <c r="AF24" i="28"/>
  <c r="AE24" i="28"/>
  <c r="AG24" i="28"/>
  <c r="X25" i="28"/>
  <c r="Y25" i="28"/>
  <c r="AC25" i="28"/>
  <c r="I26" i="28"/>
  <c r="J26" i="28"/>
  <c r="L26" i="28"/>
  <c r="M26" i="28"/>
  <c r="N26" i="28"/>
  <c r="Q26" i="28"/>
  <c r="T26" i="28"/>
  <c r="X26" i="28"/>
  <c r="Z26" i="28"/>
  <c r="Y26" i="28"/>
  <c r="T27" i="28"/>
  <c r="Z27" i="28"/>
  <c r="T28" i="28"/>
  <c r="Z28" i="28"/>
  <c r="T29" i="28"/>
  <c r="Z29" i="28"/>
  <c r="AB26" i="28"/>
  <c r="AA26" i="28"/>
  <c r="AD26" i="28"/>
  <c r="AC26" i="28"/>
  <c r="Q27" i="28"/>
  <c r="AD27" i="28"/>
  <c r="Q28" i="28"/>
  <c r="AD28" i="28"/>
  <c r="Q29" i="28"/>
  <c r="AD29" i="28"/>
  <c r="AF26" i="28"/>
  <c r="AE26" i="28"/>
  <c r="AG26" i="28"/>
  <c r="X27" i="28"/>
  <c r="Y27" i="28"/>
  <c r="AC27" i="28"/>
  <c r="X28" i="28"/>
  <c r="Y28" i="28"/>
  <c r="AC28" i="28"/>
  <c r="X29" i="28"/>
  <c r="Y29" i="28"/>
  <c r="AC29" i="28"/>
  <c r="I16" i="27"/>
  <c r="J16" i="27"/>
  <c r="L16" i="27"/>
  <c r="M16" i="27"/>
  <c r="N16" i="27"/>
  <c r="Q16" i="27"/>
  <c r="T16" i="27"/>
  <c r="X16" i="27"/>
  <c r="Z16" i="27"/>
  <c r="Y16" i="27"/>
  <c r="AD16" i="27"/>
  <c r="AC16" i="27"/>
  <c r="I16" i="1"/>
  <c r="J16" i="1"/>
  <c r="L16" i="1"/>
  <c r="M16" i="1"/>
  <c r="N16" i="1"/>
  <c r="Q16" i="1"/>
  <c r="T16" i="1"/>
  <c r="X16" i="1"/>
  <c r="Z16" i="1"/>
  <c r="Y16" i="1"/>
  <c r="AD16" i="1"/>
  <c r="AC16" i="1"/>
  <c r="T29" i="27"/>
  <c r="Q29" i="27"/>
  <c r="T28" i="27"/>
  <c r="Q28" i="27"/>
  <c r="T27" i="27"/>
  <c r="Q27" i="27"/>
  <c r="T26" i="27"/>
  <c r="Q26" i="27"/>
  <c r="M26" i="27"/>
  <c r="L26" i="27"/>
  <c r="J26" i="27"/>
  <c r="I26" i="27"/>
  <c r="N26" i="27"/>
  <c r="T25" i="27"/>
  <c r="Q25" i="27"/>
  <c r="T24" i="27"/>
  <c r="Q24" i="27"/>
  <c r="M24" i="27"/>
  <c r="L24" i="27"/>
  <c r="J24" i="27"/>
  <c r="I24" i="27"/>
  <c r="N24" i="27"/>
  <c r="T23" i="27"/>
  <c r="Q23" i="27"/>
  <c r="T22" i="27"/>
  <c r="Q22" i="27"/>
  <c r="T21" i="27"/>
  <c r="Q21" i="27"/>
  <c r="T20" i="27"/>
  <c r="Q20" i="27"/>
  <c r="M20" i="27"/>
  <c r="L20" i="27"/>
  <c r="J20" i="27"/>
  <c r="I20" i="27"/>
  <c r="N20" i="27"/>
  <c r="T19" i="27"/>
  <c r="Q19" i="27"/>
  <c r="T18" i="27"/>
  <c r="Q18" i="27"/>
  <c r="T17" i="27"/>
  <c r="Q17" i="27"/>
  <c r="T15" i="27"/>
  <c r="Q15" i="27"/>
  <c r="T14" i="27"/>
  <c r="Q14" i="27"/>
  <c r="T13" i="27"/>
  <c r="Q13" i="27"/>
  <c r="M13" i="27"/>
  <c r="L13" i="27"/>
  <c r="J13" i="27"/>
  <c r="I13" i="27"/>
  <c r="N13" i="27"/>
  <c r="T12" i="27"/>
  <c r="Q12" i="27"/>
  <c r="T11" i="27"/>
  <c r="Q11" i="27"/>
  <c r="T10" i="27"/>
  <c r="Q10" i="27"/>
  <c r="M10" i="27"/>
  <c r="L10" i="27"/>
  <c r="J10" i="27"/>
  <c r="I10" i="27"/>
  <c r="N10" i="27"/>
  <c r="T15" i="1"/>
  <c r="L13" i="1"/>
  <c r="T29" i="1"/>
  <c r="I10" i="1"/>
  <c r="Z12" i="27"/>
  <c r="Y12" i="27"/>
  <c r="Z11" i="27"/>
  <c r="Y11" i="27"/>
  <c r="Z10" i="27"/>
  <c r="AD10" i="27"/>
  <c r="X10" i="27"/>
  <c r="AD11" i="27"/>
  <c r="AC11" i="27"/>
  <c r="X11" i="27"/>
  <c r="AD12" i="27"/>
  <c r="AC12" i="27"/>
  <c r="X12" i="27"/>
  <c r="Z15" i="27"/>
  <c r="Y15" i="27"/>
  <c r="Z14" i="27"/>
  <c r="Y14" i="27"/>
  <c r="Z13" i="27"/>
  <c r="AD13" i="27"/>
  <c r="X13" i="27"/>
  <c r="AD14" i="27"/>
  <c r="AC14" i="27"/>
  <c r="X14" i="27"/>
  <c r="AD15" i="27"/>
  <c r="AC15" i="27"/>
  <c r="X15" i="27"/>
  <c r="Z19" i="27"/>
  <c r="Y19" i="27"/>
  <c r="Z18" i="27"/>
  <c r="Y18" i="27"/>
  <c r="Z17" i="27"/>
  <c r="Y17" i="27"/>
  <c r="AD17" i="27"/>
  <c r="AC17" i="27"/>
  <c r="X17" i="27"/>
  <c r="AD18" i="27"/>
  <c r="AC18" i="27"/>
  <c r="X18" i="27"/>
  <c r="AD19" i="27"/>
  <c r="AC19" i="27"/>
  <c r="X19" i="27"/>
  <c r="Z23" i="27"/>
  <c r="Y23" i="27"/>
  <c r="Z22" i="27"/>
  <c r="Y22" i="27"/>
  <c r="Z21" i="27"/>
  <c r="Y21" i="27"/>
  <c r="Z20" i="27"/>
  <c r="AD20" i="27"/>
  <c r="X20" i="27"/>
  <c r="AD21" i="27"/>
  <c r="AC21" i="27"/>
  <c r="X21" i="27"/>
  <c r="AD22" i="27"/>
  <c r="AC22" i="27"/>
  <c r="X22" i="27"/>
  <c r="AD23" i="27"/>
  <c r="AC23" i="27"/>
  <c r="X23" i="27"/>
  <c r="Z25" i="27"/>
  <c r="Y25" i="27"/>
  <c r="Z24" i="27"/>
  <c r="AD24" i="27"/>
  <c r="X24" i="27"/>
  <c r="AD25" i="27"/>
  <c r="AC25" i="27"/>
  <c r="X25" i="27"/>
  <c r="Z29" i="27"/>
  <c r="Y29" i="27"/>
  <c r="Z28" i="27"/>
  <c r="Y28" i="27"/>
  <c r="Z27" i="27"/>
  <c r="Y27" i="27"/>
  <c r="Z26" i="27"/>
  <c r="AD26" i="27"/>
  <c r="X26" i="27"/>
  <c r="AD27" i="27"/>
  <c r="AC27" i="27"/>
  <c r="X27" i="27"/>
  <c r="AD28" i="27"/>
  <c r="AC28" i="27"/>
  <c r="X28" i="27"/>
  <c r="AD29" i="27"/>
  <c r="AC29" i="27"/>
  <c r="X29" i="27"/>
  <c r="M26" i="1"/>
  <c r="L26" i="1"/>
  <c r="M24" i="1"/>
  <c r="L24" i="1"/>
  <c r="M20" i="1"/>
  <c r="L20" i="1"/>
  <c r="M13" i="1"/>
  <c r="M10" i="1"/>
  <c r="L10" i="1"/>
  <c r="AF16" i="27"/>
  <c r="AE16" i="27"/>
  <c r="AB16" i="27"/>
  <c r="AA16" i="27"/>
  <c r="AG16" i="27"/>
  <c r="AF26" i="27"/>
  <c r="AE26" i="27"/>
  <c r="AC26" i="27"/>
  <c r="AB26" i="27"/>
  <c r="AA26" i="27"/>
  <c r="AG26" i="27"/>
  <c r="Y26" i="27"/>
  <c r="AF24" i="27"/>
  <c r="AE24" i="27"/>
  <c r="AC24" i="27"/>
  <c r="AB24" i="27"/>
  <c r="AA24" i="27"/>
  <c r="AG24" i="27"/>
  <c r="Y24" i="27"/>
  <c r="AF20" i="27"/>
  <c r="AE20" i="27"/>
  <c r="AC20" i="27"/>
  <c r="AB20" i="27"/>
  <c r="AA20" i="27"/>
  <c r="AG20" i="27"/>
  <c r="Y20" i="27"/>
  <c r="AF13" i="27"/>
  <c r="AE13" i="27"/>
  <c r="AC13" i="27"/>
  <c r="AB13" i="27"/>
  <c r="AA13" i="27"/>
  <c r="AG13" i="27"/>
  <c r="Y13" i="27"/>
  <c r="AF10" i="27"/>
  <c r="AE10" i="27"/>
  <c r="AC10" i="27"/>
  <c r="AB10" i="27"/>
  <c r="AA10" i="27"/>
  <c r="AG10" i="27"/>
  <c r="Y10" i="27"/>
  <c r="Q29" i="1"/>
  <c r="T28" i="1"/>
  <c r="Q28" i="1"/>
  <c r="T27" i="1"/>
  <c r="Q27" i="1"/>
  <c r="T26" i="1"/>
  <c r="Q26" i="1"/>
  <c r="AD29" i="1"/>
  <c r="J26" i="1"/>
  <c r="I26" i="1"/>
  <c r="X29" i="1"/>
  <c r="X27" i="1"/>
  <c r="X28" i="1"/>
  <c r="Z26" i="1"/>
  <c r="Z29" i="1"/>
  <c r="Y29" i="1"/>
  <c r="Z28" i="1"/>
  <c r="Y28" i="1"/>
  <c r="X26" i="1"/>
  <c r="N26" i="1"/>
  <c r="AD27" i="1"/>
  <c r="AC27" i="1"/>
  <c r="AD28" i="1"/>
  <c r="AC28" i="1"/>
  <c r="AD26" i="1"/>
  <c r="AC29" i="1"/>
  <c r="Z27" i="1"/>
  <c r="Y27" i="1"/>
  <c r="T25" i="1"/>
  <c r="Q25" i="1"/>
  <c r="T24" i="1"/>
  <c r="Q24" i="1"/>
  <c r="J24" i="1"/>
  <c r="I24" i="1"/>
  <c r="Y26" i="1"/>
  <c r="AB26" i="1"/>
  <c r="AC26" i="1"/>
  <c r="AF26" i="1"/>
  <c r="AE26" i="1"/>
  <c r="AA26" i="1"/>
  <c r="AD25" i="1"/>
  <c r="AC25" i="1"/>
  <c r="N24" i="1"/>
  <c r="AD24" i="1"/>
  <c r="Z25" i="1"/>
  <c r="Y25" i="1"/>
  <c r="X25" i="1"/>
  <c r="X24" i="1"/>
  <c r="Z24" i="1"/>
  <c r="AG26" i="1"/>
  <c r="AF24" i="1"/>
  <c r="AE24" i="1"/>
  <c r="AC24" i="1"/>
  <c r="AB24" i="1"/>
  <c r="AA24" i="1"/>
  <c r="Y24" i="1"/>
  <c r="AG24" i="1"/>
  <c r="T23" i="1"/>
  <c r="Q23" i="1"/>
  <c r="T22" i="1"/>
  <c r="Q22" i="1"/>
  <c r="T21" i="1"/>
  <c r="Q21" i="1"/>
  <c r="T20" i="1"/>
  <c r="Q20" i="1"/>
  <c r="J20" i="1"/>
  <c r="I20" i="1"/>
  <c r="X22" i="1"/>
  <c r="X23" i="1"/>
  <c r="X21" i="1"/>
  <c r="X20" i="1"/>
  <c r="AD21" i="1"/>
  <c r="AC21" i="1"/>
  <c r="AD23" i="1"/>
  <c r="AC23" i="1"/>
  <c r="AD22" i="1"/>
  <c r="AD20" i="1"/>
  <c r="AC20" i="1"/>
  <c r="Z22" i="1"/>
  <c r="Y22" i="1"/>
  <c r="Z20" i="1"/>
  <c r="Y20" i="1"/>
  <c r="N20" i="1"/>
  <c r="Z23" i="1"/>
  <c r="Y23" i="1"/>
  <c r="Z21" i="1"/>
  <c r="Y21" i="1"/>
  <c r="AF20" i="1"/>
  <c r="AE20" i="1"/>
  <c r="AC22" i="1"/>
  <c r="AB20" i="1"/>
  <c r="AA20" i="1"/>
  <c r="AG20" i="1"/>
  <c r="T19" i="1"/>
  <c r="Q19" i="1"/>
  <c r="T18" i="1"/>
  <c r="Q18" i="1"/>
  <c r="T17" i="1"/>
  <c r="Q17" i="1"/>
  <c r="Q15" i="1"/>
  <c r="T14" i="1"/>
  <c r="Q14" i="1"/>
  <c r="T13" i="1"/>
  <c r="Q13" i="1"/>
  <c r="J13" i="1"/>
  <c r="I13" i="1"/>
  <c r="X15" i="1"/>
  <c r="X18" i="1"/>
  <c r="X17" i="1"/>
  <c r="X19" i="1"/>
  <c r="Z13" i="1"/>
  <c r="Y13" i="1"/>
  <c r="X13" i="1"/>
  <c r="X14" i="1"/>
  <c r="N13" i="1"/>
  <c r="AD13" i="1"/>
  <c r="AD15" i="1"/>
  <c r="AD14" i="1"/>
  <c r="AD17" i="1"/>
  <c r="AD19" i="1"/>
  <c r="AD18" i="1"/>
  <c r="Z17" i="1"/>
  <c r="Y17" i="1"/>
  <c r="Z19" i="1"/>
  <c r="Y19" i="1"/>
  <c r="Z18" i="1"/>
  <c r="Y18" i="1"/>
  <c r="Z14" i="1"/>
  <c r="Y14" i="1"/>
  <c r="Z15" i="1"/>
  <c r="Y15" i="1"/>
  <c r="AF16" i="1"/>
  <c r="AE16" i="1"/>
  <c r="AB16" i="1"/>
  <c r="AA16" i="1"/>
  <c r="AG16" i="1"/>
  <c r="AB13" i="1"/>
  <c r="AA13" i="1"/>
  <c r="T12" i="1"/>
  <c r="Q12" i="1"/>
  <c r="AC18" i="1"/>
  <c r="AC17" i="1"/>
  <c r="AC19" i="1"/>
  <c r="AC14" i="1"/>
  <c r="AC15" i="1"/>
  <c r="AD12" i="1"/>
  <c r="AC12" i="1"/>
  <c r="Q11" i="1"/>
  <c r="T11" i="1"/>
  <c r="T10" i="1"/>
  <c r="AF13" i="1"/>
  <c r="AE13" i="1"/>
  <c r="AC13" i="1"/>
  <c r="AD11" i="1"/>
  <c r="Q10" i="1"/>
  <c r="AD10" i="1"/>
  <c r="J10" i="1"/>
  <c r="X10" i="1"/>
  <c r="AG13" i="1"/>
  <c r="AC11" i="1"/>
  <c r="Z11" i="1"/>
  <c r="Z10" i="1"/>
  <c r="Y10" i="1"/>
  <c r="Z12" i="1"/>
  <c r="X12" i="1"/>
  <c r="AC10" i="1"/>
  <c r="X11" i="1"/>
  <c r="N10" i="1"/>
  <c r="AF10" i="1"/>
  <c r="AE10" i="1"/>
  <c r="Y12" i="1"/>
  <c r="Y11" i="1"/>
  <c r="AB10" i="1"/>
  <c r="AA10" i="1"/>
  <c r="B249" i="6" a="1"/>
  <c r="B249" i="6"/>
  <c r="AG10" i="1"/>
  <c r="G238" i="6"/>
  <c r="AB14" i="30" l="1"/>
  <c r="AF13" i="30"/>
  <c r="AE13" i="30" s="1"/>
  <c r="AB13" i="30"/>
  <c r="AA13" i="30" s="1"/>
  <c r="AG13" i="30"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<sst xmlns="http://schemas.openxmlformats.org/spreadsheetml/2006/main" count="3685" uniqueCount="626">
  <si>
    <t xml:space="preserve">                                                                         Consejo Superior de la Judicatura</t>
  </si>
  <si>
    <t xml:space="preserve"> MAPA DE RIESGOS SIGCMA</t>
  </si>
  <si>
    <t>DEPENDENCIA (Unidad misional del CSJ o Unidad de la DEAJ o Seccional o CSJ en caso de despachos judiciales certificados)</t>
  </si>
  <si>
    <t>UNIDAD DE INFRAESTRUCTURA FISICA    ESTRUCTURACIÓN DE PROYECTOS ESPECIALES       DIVISIÓN DE CONSTRUCCIONES</t>
  </si>
  <si>
    <t>PROCESO (indique el tipo de proceso si es Estratégico. Misional, Apoyo, Evaluación y Mejora y especifique el nombre del proceso)</t>
  </si>
  <si>
    <t>Misionales</t>
  </si>
  <si>
    <t>MEJORAMIENTO DE INFRAESTRUCTURA FÍSICA</t>
  </si>
  <si>
    <t>CONSEJO SUPERIOR DE LA JUDICATURA</t>
  </si>
  <si>
    <t>X</t>
  </si>
  <si>
    <t>CONSEJO SECCIONAL DE LA JUDICATURA</t>
  </si>
  <si>
    <t>DIRECCIÓN SECCIONAL DE ADMINISTRACIÓN JUDICIAL</t>
  </si>
  <si>
    <t>DESPACHO JUDICIAL CERTIFICADO</t>
  </si>
  <si>
    <t>FECHA</t>
  </si>
  <si>
    <t>Consejo Superior de la Judicatura</t>
  </si>
  <si>
    <t>Análisis de Contexto</t>
  </si>
  <si>
    <t>DEPENDENCIA:</t>
  </si>
  <si>
    <t>MEJORAMIENTO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</si>
  <si>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</si>
  <si>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</si>
  <si>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</si>
  <si>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</si>
  <si>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</si>
  <si>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</si>
  <si>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</si>
  <si>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</si>
  <si>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</si>
  <si>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</si>
  <si>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</si>
  <si>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</si>
  <si>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</si>
  <si>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</si>
  <si>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</si>
  <si>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</si>
  <si>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</si>
  <si>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</si>
  <si>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</si>
  <si>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</si>
  <si>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</si>
  <si>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</si>
  <si>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</si>
  <si>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</si>
  <si>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</si>
  <si>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</si>
  <si>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</si>
  <si>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</si>
  <si>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</si>
  <si>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</si>
  <si>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</si>
  <si>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</si>
  <si>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</si>
  <si>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</si>
  <si>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</si>
  <si>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</si>
  <si>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</si>
  <si>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</si>
  <si>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</si>
  <si>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</si>
  <si>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</si>
  <si>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</si>
  <si>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</si>
  <si>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</si>
  <si>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</si>
  <si>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</si>
  <si>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Participación en el 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</si>
  <si>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</si>
  <si>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Las funciones asignadas a las dos divisiones, es superior a la capacidad actual, debido al reducido número de servidores judiciales que fueron asignados a estas divisiones</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</si>
  <si>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</si>
  <si>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</si>
  <si>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</si>
  <si>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Infraestructura Física, de esta forma garantizar los recursos de infraestructura judicial priorizados de  los proyectos de mediana y baja complejidad.</t>
  </si>
  <si>
    <t>Demora en la radicación de cortes de obra y facturación de Contratistas e Interventorías, reflejando atrasos en el avance financiero de los contratos.</t>
  </si>
  <si>
    <t>La Unidad de Infraestructura le corresponde gestionar parte del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</si>
  <si>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</si>
  <si>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Escases  de personal a la Unidad y sus dos divisiones de Infraestructura, en cuanto a sus responsabilidades, presupuesto y alcance establecidos.</t>
  </si>
  <si>
    <t>Sistema de Gestión de Seguridad y Salud en el Trabajo de la Rama Judicial fortalecido, con el soporte permanente de la ARL Positiva.</t>
  </si>
  <si>
    <r>
      <t xml:space="preserve"> Nuevas dependencias de la DEAJ, </t>
    </r>
    <r>
      <rPr>
        <sz val="10"/>
        <color rgb="FF000000"/>
        <rFont val="Arial"/>
        <family val="2"/>
      </rPr>
      <t>los procesos de la Entidad y la interacción con otras dependecias y actores externos.</t>
    </r>
  </si>
  <si>
    <t>Formación permanente ofrecida por la EJRLB, para mejorar las competencias judiciales y administrativas.</t>
  </si>
  <si>
    <t>Los servidores judiciales,  no cuentan con un puesto y funciones fijas,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</si>
  <si>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</si>
  <si>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</si>
  <si>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</si>
  <si>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</si>
  <si>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</si>
  <si>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</si>
  <si>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interno  a través del GPEI y la División de Mejoramiento y Mantenimiento, en la gestión de proyectos, mantenimiento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</si>
  <si>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</si>
  <si>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</si>
  <si>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</si>
  <si>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</si>
  <si>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y las dos divisiones de la UIF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</si>
  <si>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</si>
  <si>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</si>
  <si>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 la DEAJ, sin asignación de oficinas para laborar.</t>
  </si>
  <si>
    <t>Sede actual propia de la Calle 72 7-96, en la cual funciona la DEAJ y la Unidad de Infraestructura con sus dos Divisiones</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</si>
  <si>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</si>
  <si>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</si>
  <si>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</si>
  <si>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conexiones y comunicaciones, debido al trabajo remoto en el periodo de la pandemia COVID-19.</t>
  </si>
  <si>
    <t>Se cuenta con Soft-ware de comunicaciones SIGOBius, correo electrónico, página web, microsoft teams.</t>
  </si>
  <si>
    <t>Existe una adecuada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</si>
  <si>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</si>
  <si>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</si>
  <si>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</si>
  <si>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</si>
  <si>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</si>
  <si>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</si>
  <si>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</si>
  <si>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</si>
  <si>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</si>
  <si>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</si>
  <si>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capacidad instalada de infraestructura judicial, versus demanda de la justicia; al igual que el número de servidores judiciales es precario frente a la competencia de servidores judicales  de Infraestructura Física</t>
  </si>
  <si>
    <t>1,2,3</t>
  </si>
  <si>
    <t>Plan Decenal de la Justicia 2017 - 2027
Plan Sectorial de Desarrollo de la Rama Judicial 2019 -2022
Informe Anual al Congreso de la República de 2020
Matriz de Riesgos Infraestructura Física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</si>
  <si>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</si>
  <si>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</si>
  <si>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</si>
  <si>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</si>
  <si>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</si>
  <si>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</si>
  <si>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</si>
  <si>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</si>
  <si>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</si>
  <si>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</si>
  <si>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</si>
  <si>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</si>
  <si>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(proporcionar información)
Proyectos para gestión de la infraestructura judicial
Definición del alcance de las dependecias que forman parte del proceso de MIF en la DEAJ.</t>
  </si>
  <si>
    <t>Plan de Acción 2021
Prueba Piloto Plan Maestro de Infraestructura
Elaboración de Documentos SIGCMA
Acuerdos PCSJA20-11602, PCSJA20-11603,
PCSJA20-11604,  PCSJA20-11608 de 2020 y PCSJA20-11700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</si>
  <si>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</si>
  <si>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</si>
  <si>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</si>
  <si>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</si>
  <si>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</si>
  <si>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Circulares DEAJ </t>
  </si>
  <si>
    <t>Proyecto para el POAI de 2022
Planeación y ejecución de proyectos de infraestructura de media alta y baja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</si>
  <si>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</si>
  <si>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</si>
  <si>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</si>
  <si>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</si>
  <si>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</si>
  <si>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</si>
  <si>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</si>
  <si>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</si>
  <si>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</si>
  <si>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</si>
  <si>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</si>
  <si>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</si>
  <si>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Infraesructura
Proyecto Ciudadela Judicial de Bogotá</t>
  </si>
  <si>
    <t>Análisis de partes interesadas internas y externas, con lo cual se determinan el tratamiento de cada actor en cuanto a comunicaciones.</t>
  </si>
  <si>
    <t>1,4,6,8,9</t>
  </si>
  <si>
    <t>3,4,5</t>
  </si>
  <si>
    <t>1,3,8,10,13</t>
  </si>
  <si>
    <t>1,2,9,10</t>
  </si>
  <si>
    <t xml:space="preserve">Plan de Acción 2021
Matriz de Riesgos
</t>
  </si>
  <si>
    <t>Contratación de estudios y diseños, que incorporen criterios de construcción sostenible
Adopción de medidas de emergencias y sanitarias establecidas por las autoridades competentes</t>
  </si>
  <si>
    <t>9,10,11</t>
  </si>
  <si>
    <t>8,10,11,12</t>
  </si>
  <si>
    <t>5,10,12</t>
  </si>
  <si>
    <t>2,7,9,10,12</t>
  </si>
  <si>
    <t xml:space="preserve">Manual Ambiental para Adquisición de Bienes y Servicios (SIGCMA) 
Plan de Gestión Ambiental y Social
Actos administrativos y circulares internas sobre la adopción de medidas de emergencia expedida por autoridades competentes
</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</si>
  <si>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</si>
  <si>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</si>
  <si>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</si>
  <si>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</si>
  <si>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</si>
  <si>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</si>
  <si>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</si>
  <si>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</si>
  <si>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</si>
  <si>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</si>
  <si>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</si>
  <si>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</si>
  <si>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</si>
  <si>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</si>
  <si>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</si>
  <si>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</si>
  <si>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</si>
  <si>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</si>
  <si>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</si>
  <si>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</si>
  <si>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</si>
  <si>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</si>
  <si>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</si>
  <si>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</si>
  <si>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</si>
  <si>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</si>
  <si>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</si>
  <si>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</si>
  <si>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</si>
  <si>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</si>
  <si>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</si>
  <si>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y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</si>
  <si>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</si>
  <si>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</si>
  <si>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</si>
  <si>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</si>
  <si>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</si>
  <si>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</si>
  <si>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</si>
  <si>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</si>
  <si>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</si>
  <si>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</si>
  <si>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</si>
  <si>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</si>
  <si>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</si>
  <si>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</si>
  <si>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</si>
  <si>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</si>
  <si>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</si>
  <si>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</si>
  <si>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</si>
  <si>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</si>
  <si>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</si>
  <si>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</si>
  <si>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</si>
  <si>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</si>
  <si>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</si>
  <si>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se deriva de esta (ejemplo póliza seguros, terceración), indicando información relevante.</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</si>
  <si>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</si>
  <si>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</si>
  <si>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</si>
  <si>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</si>
  <si>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</si>
  <si>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</si>
  <si>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</si>
  <si>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</si>
  <si>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</si>
  <si>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</si>
  <si>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</si>
  <si>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Mejoramiento de Infraestructura Física</t>
  </si>
  <si>
    <t>Objetivo: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</si>
  <si>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</si>
  <si>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</si>
  <si>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</si>
  <si>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</si>
  <si>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</si>
  <si>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</si>
  <si>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</si>
  <si>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</si>
  <si>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</si>
  <si>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</si>
  <si>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</si>
  <si>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</si>
  <si>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</si>
  <si>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</si>
  <si>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</si>
  <si>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</si>
  <si>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</si>
  <si>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</si>
  <si>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</si>
  <si>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</si>
  <si>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</si>
  <si>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</si>
  <si>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</si>
  <si>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</si>
  <si>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</si>
  <si>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</si>
  <si>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</si>
  <si>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</si>
  <si>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</si>
  <si>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</si>
  <si>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</si>
  <si>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 en los procesos precontractuales y contractuales de infraestructura física</t>
  </si>
  <si>
    <t>Incumplimiento de las metas establecidas</t>
  </si>
  <si>
    <t>1. Debilidad en la preparación de los documentos técnicos</t>
  </si>
  <si>
    <t>Dificultades en la gestión precontractual de los proyectos</t>
  </si>
  <si>
    <t>Posibilidad de generar retraso en el cronograma del POAI, afectando el cumplimiento de las metas del POAI, debido a la dificultad en la gestión precontractuall de los proyectos.</t>
  </si>
  <si>
    <t>Ejecución y Administración de Procesos</t>
  </si>
  <si>
    <t>Incumplimiento máximo del 15% de la meta planeada</t>
  </si>
  <si>
    <t>Lista de chequeo específica de documentos base para la contratación</t>
  </si>
  <si>
    <t>Preventivo</t>
  </si>
  <si>
    <t>Manual</t>
  </si>
  <si>
    <t>Documentado</t>
  </si>
  <si>
    <t>Continua</t>
  </si>
  <si>
    <t>Con Registro</t>
  </si>
  <si>
    <t>Reducir(mitigar)</t>
  </si>
  <si>
    <t>Hacer seguimiento mensual a la actividad</t>
  </si>
  <si>
    <t>Encargado de la actividad</t>
  </si>
  <si>
    <t>Mensualmente</t>
  </si>
  <si>
    <t>Mensual</t>
  </si>
  <si>
    <t>En Curso</t>
  </si>
  <si>
    <t>2. Dificultad en la gestión de aprobación de documentos</t>
  </si>
  <si>
    <t>Estandarizar las validaciones simplificando la gestión de los procesos precontractuales</t>
  </si>
  <si>
    <t>3. Por observaciones al proceso, se extiende el cronograma o se declara desierto o se revoca el acto administrativo.</t>
  </si>
  <si>
    <t xml:space="preserve">Cuadro estandarizado de evaluación y verificación de documentos </t>
  </si>
  <si>
    <t>Dificultad en la adquisición de inmuebles</t>
  </si>
  <si>
    <t>Afectación en la Prestación del Servicio de Justicia</t>
  </si>
  <si>
    <t>1. Acaecimiento de la emergencia sanitaria causada por Covid - 19</t>
  </si>
  <si>
    <t>Dependencia de terceros (Convenio, Secretarías, propietarios)</t>
  </si>
  <si>
    <t>Posibilidad de no disminuir la brecha en materia de Infraestructura, debido a la falta de oportunidad por entidades externas que intervienen en el proceso de adquisición de inmuebles.</t>
  </si>
  <si>
    <t>Usuarios, productos y prácticas organizacionales</t>
  </si>
  <si>
    <t>Incumplimiento máximo del 5% de la meta planeada</t>
  </si>
  <si>
    <t>Mantener las medidas de bioseguridad y plan de vacunación durante reuniones y visitas técnicas.</t>
  </si>
  <si>
    <t>2. Consecución o entrega de los documentos por parte del oferente / propietario.</t>
  </si>
  <si>
    <t>Solicitar que al momento de la presentación de la oferta se realice de manera simultanea la entrega de documentos.</t>
  </si>
  <si>
    <t>3. Oportunidad en la emisión de conceptos y realización de trámites por parte de terceros.</t>
  </si>
  <si>
    <t>Supervisión periódica al proceso</t>
  </si>
  <si>
    <t>Demora en la ejecución de los contratos de Estudios y Diseños  de infraestructura física</t>
  </si>
  <si>
    <t xml:space="preserve">1. Falta de claridad en la norma urbanística </t>
  </si>
  <si>
    <t>Falta de calidad en el diseño y Cambios Normativos o  necesidad de ajustes al programa arquitectónico.</t>
  </si>
  <si>
    <t>Posibilidad de que se genere retraso en la contratación de la construcción del proyecto, a causa de los cambios normativos, ajustes al programa arquitectónico o falta en la calidad de los diseños y estudios técnicos.</t>
  </si>
  <si>
    <t>Afecta la Prestación del Servicio de Administración de Justicia en 5%</t>
  </si>
  <si>
    <t>Solicitud de actualización de concepto de norma a la oficina de Planeación o Curaduría, a la fecha de inicio de los diseños</t>
  </si>
  <si>
    <t>2. Cambio y/o revisión en la normatividad urbanística y normatividad técnica</t>
  </si>
  <si>
    <t>Revisión del programa arquitectónico a la fecha de inicio de los diseños, con la Dirección Seccional.</t>
  </si>
  <si>
    <t>3. La calidad del diseño no cumple con las necesidades requeridas, demoras en la entrega de los productos</t>
  </si>
  <si>
    <t>Interventoría, Comité de Diseño y Supervisión a la Interventoría.</t>
  </si>
  <si>
    <t>4.  Mayores tiempos en la expedición de la licencia de construcción</t>
  </si>
  <si>
    <t>Cumplimiento del cronograma del proyecto de estudios y diseños.</t>
  </si>
  <si>
    <t>Demora en la ejecución de los contratos de construcción y mobiliario en proyectos de inversión de los proyectos de mediana y baja  complejidad</t>
  </si>
  <si>
    <t>1. Baja calidad de los Estudios y Diseños</t>
  </si>
  <si>
    <t xml:space="preserve">Baja calidad de los Estudios y Diseños,  Baja Calidad de Ejecución del contratista de obra o Deficiente Seguimiento de la Interventoría y Paros, bloqueos o situaciones de orden público
</t>
  </si>
  <si>
    <t>Posibilidad de que la entrega de una sede judicial nueva se retrase, por factores asociados a la adquisición, contratación, ejecución de estudios, diseños y contrucción de infraestructura judicial.</t>
  </si>
  <si>
    <t>Reclamación al Contratista de diseños para que realicen los ajustes correspondientes.</t>
  </si>
  <si>
    <t xml:space="preserve">2. Paros, bloqueos o situaciones de orden público
</t>
  </si>
  <si>
    <t>Tramitar la suspensión del contrato</t>
  </si>
  <si>
    <t>3.  Baja Calidad de Ejecución del contratista de obra o Deficiente Seguimiento de la Interventoría</t>
  </si>
  <si>
    <t xml:space="preserve">Procedimientos del Proceso de MIF
Comités de obra o de diseño
Seguimiento al cronograma y programación del proyecto
Gestión, informes de Interventoría </t>
  </si>
  <si>
    <t>4. Dificultad en la disponibilidad de recursos financieros, suministro de equipos, materiales, mano de obra y otros recursos necesarios</t>
  </si>
  <si>
    <t xml:space="preserve">Garantizar la Reserva Presupuestal
Solicitud de PAC de manera anticipada
</t>
  </si>
  <si>
    <t>Detectivo</t>
  </si>
  <si>
    <t>Daño o deterioro en sedes judiciales en construcción o ya construidas</t>
  </si>
  <si>
    <t>1. Actos terroristas, orden público, hurto y asonadas.</t>
  </si>
  <si>
    <t>Hechos de Fuerza Mayor por orden público y eventos de orden natural</t>
  </si>
  <si>
    <t>Posibilidad de que dado un evento o situación externa, se genere una afectación grave o leve a la infraestructura física judicial, a causa de un evento que impacte la infraestructura física.</t>
  </si>
  <si>
    <t>Daños Activos Fijos/Eventos Externos</t>
  </si>
  <si>
    <t>Contrato de vigilancia privada y/o
Pólizas que cubren daños a la edificación</t>
  </si>
  <si>
    <t>Aceptar</t>
  </si>
  <si>
    <t>Realizar la reclamación respectiva ante la aseguradora</t>
  </si>
  <si>
    <t>Cuando ocurra el evento</t>
  </si>
  <si>
    <t>2.  Evento de carácter natural como: terremotos, avalanchas, incendios, deslizamientos, huracán, entre otros.</t>
  </si>
  <si>
    <t xml:space="preserve">Certificado de uso de suelo y afectaciones por riesgo o amenazas naturales expedido por autoridad municipal competente.
Estudios y diseños
</t>
  </si>
  <si>
    <t>Impacto ambiental negativo, ocasionado por las actividades constructivas en los proyectos</t>
  </si>
  <si>
    <t xml:space="preserve"> Afectación Ambiental</t>
  </si>
  <si>
    <t>1. Desconocimiento de los requisitos ambientales normativos, del nivel nacional, regional y local</t>
  </si>
  <si>
    <t>Incumplimiento ambiental, ocasionado por el desconocimiento o mala aplicación de los requisitos ambientales</t>
  </si>
  <si>
    <t>Posibilidad de que la ocurrencia de un incumplimiento ambiental, a causa del desconocimiento o la indebida aplicación de los requisitos ambientales, lo que puede acarrear sanciones y retrasos en los proyectos de infraestructura.</t>
  </si>
  <si>
    <t>Eventos Ambientales Internos</t>
  </si>
  <si>
    <t>Si el hecho llegara a presentarse, tendría medianas consecuencias o efectos sobre la entidad</t>
  </si>
  <si>
    <t>1. Matriz de Requisitos Ambientales - Matriz de Requisitos Legales</t>
  </si>
  <si>
    <t>2. Inadecuada aplicación de los criterios ambientales establecidos en la Guía PGAS.</t>
  </si>
  <si>
    <t>2. Guía PGAS - Interventoría</t>
  </si>
  <si>
    <t>3. Debilidad en la labor de Supervisión Ambiental de la Interventoría</t>
  </si>
  <si>
    <t>3. Profesional con título profesional o de posgrado en areas relacionadas con el tema ambiental en el equipo mínimo de Interventoría</t>
  </si>
  <si>
    <t>5. Accidentes que generan afectaciones ambientales</t>
  </si>
  <si>
    <t>4. Plan de Emergencias y Contingencias Ambientales - PGAS</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</si>
  <si>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</si>
  <si>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</si>
  <si>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</si>
  <si>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</si>
  <si>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</si>
  <si>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</si>
  <si>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</si>
  <si>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</si>
  <si>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</si>
  <si>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</si>
  <si>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</si>
  <si>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</si>
  <si>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</si>
  <si>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</si>
  <si>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</si>
  <si>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</si>
  <si>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</si>
  <si>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</si>
  <si>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</si>
  <si>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</si>
  <si>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</si>
  <si>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</si>
  <si>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</si>
  <si>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</si>
  <si>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</si>
  <si>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</si>
  <si>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</si>
  <si>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</si>
  <si>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</si>
  <si>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</si>
  <si>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</si>
  <si>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</si>
  <si>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</si>
  <si>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</si>
  <si>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</si>
  <si>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</si>
  <si>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</si>
  <si>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</si>
  <si>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</si>
  <si>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</si>
  <si>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</si>
  <si>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</si>
  <si>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</si>
  <si>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</si>
  <si>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</si>
  <si>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</si>
  <si>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</si>
  <si>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</si>
  <si>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</si>
  <si>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</si>
  <si>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</si>
  <si>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</si>
  <si>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</si>
  <si>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</si>
  <si>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</si>
  <si>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</si>
  <si>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</si>
  <si>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</si>
  <si>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</si>
  <si>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</si>
  <si>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</si>
  <si>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</si>
  <si>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</si>
  <si>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</si>
  <si>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</si>
  <si>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</si>
  <si>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</si>
  <si>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</si>
  <si>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</si>
  <si>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</si>
  <si>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</si>
  <si>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</si>
  <si>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</si>
  <si>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</si>
  <si>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</si>
  <si>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</si>
  <si>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</si>
  <si>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</si>
  <si>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</si>
  <si>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</si>
  <si>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</si>
  <si>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</si>
  <si>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</si>
  <si>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</si>
  <si>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</si>
  <si>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</si>
  <si>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</si>
  <si>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</si>
  <si>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</si>
  <si>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</si>
  <si>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</si>
  <si>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</si>
  <si>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</si>
  <si>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</si>
  <si>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</si>
  <si>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</si>
  <si>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</si>
  <si>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</si>
  <si>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</si>
  <si>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</si>
  <si>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</si>
  <si>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</si>
  <si>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</si>
  <si>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</si>
  <si>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</si>
  <si>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</si>
  <si>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</si>
  <si>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</si>
  <si>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</si>
  <si>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</si>
  <si>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</si>
  <si>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</si>
  <si>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</si>
  <si>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</si>
  <si>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</si>
  <si>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</si>
  <si>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</si>
  <si>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</si>
  <si>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</si>
  <si>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</si>
  <si>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</si>
  <si>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</si>
  <si>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</si>
  <si>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</si>
  <si>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</si>
  <si>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</si>
  <si>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</si>
  <si>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</si>
  <si>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 xml:space="preserve">SEGUIMIENTO MATRIZ DE RIESGOS SIGCMA 1 TRIMESTRE													
													</t>
  </si>
  <si>
    <t>ACTIVIDADES</t>
  </si>
  <si>
    <t>PROCESO LIDER</t>
  </si>
  <si>
    <t>FECHA DE LA ACTIVIDAD</t>
  </si>
  <si>
    <t>ANÁLISIS DEL RESULTADO FINAL 
1 TRIMESTRE</t>
  </si>
  <si>
    <t>CENTRAL</t>
  </si>
  <si>
    <t>SECCIONAL</t>
  </si>
  <si>
    <t xml:space="preserve"> INICIO
DIA/MES/AÑO</t>
  </si>
  <si>
    <t>FIN 
DIA/MES/AÑO</t>
  </si>
  <si>
    <t>x</t>
  </si>
  <si>
    <t>Se cuenta con la lista de chequeo, pero no se realizaron contrataciones en este trimestre,  se debe generar una Acción de Mejora en el sentido de contar con un banco de proyectos previo de manera que se tengan los proyectos listos antes del inicio de la vigencia.</t>
  </si>
  <si>
    <t>Se cuenta con las validaciones estandarizadas, pero no se realizaron contrataciones en este trimestre,  se debe generar una Acción de Mejora en el sentido de contar con un banco de proyectos previo de manera que se tengan los proyectos listos antes del inicio de la vigencia.</t>
  </si>
  <si>
    <t>Cuadro estandarizado de evaluación y verificación de documentos.</t>
  </si>
  <si>
    <t>Cuadro estandarizado de evaluación y verificación de documentos</t>
  </si>
  <si>
    <t>Se cuenta con los cuadros estandarizados, pero no se realizaron contrataciones en este trimestre,  se debe generar una Acción de Mejora en el sentido de contar con un banco de proyectos previo de manera que se tengan los proyectos listos antes del inicio de la vigencia.</t>
  </si>
  <si>
    <t>No se presentaron ofertas de donación.</t>
  </si>
  <si>
    <t>Se cuenta con Lista de Chequeo de documentos pero no se presentaron ofertas de donación</t>
  </si>
  <si>
    <t>Dentro de los Informes Base Preliminar se pide el concepto de norma.</t>
  </si>
  <si>
    <t>Se cuenta con el Formato de Necesidades funcionales.</t>
  </si>
  <si>
    <t>Los estudios y diseños cuentan con Interventoría, Supervisión y se realizan Comités de Diseño</t>
  </si>
  <si>
    <t>4. Mayores tiempos en la expedición de la licencia de construcción</t>
  </si>
  <si>
    <t>A la fecha se tienen una demora menor que se requiere ser objeto de seguimiento.</t>
  </si>
  <si>
    <t>Se requiere hacer seguimiento a los procesos actuales</t>
  </si>
  <si>
    <t>Se presentaron acciones de orden público en Belén de los Andaquíes.</t>
  </si>
  <si>
    <t>Se realizó seguimiento por parte de la Interventoría</t>
  </si>
  <si>
    <t>Se tiene el prespuesto suficiente.</t>
  </si>
  <si>
    <t>El contratista asume la vigilancia</t>
  </si>
  <si>
    <t>Los proyectos cuentan con certificado de uso de suelo y Licencias de construcción. En la actualidad los lotes donados y Estudios y Diseños  tienen certificado de uso de suelo y afectaciones por riesgos naturales</t>
  </si>
  <si>
    <t xml:space="preserve">Se cuenta con matriz de requisitos legales, no se tiene Matriz de Requisitos Ambientales. Se genera Acción de Correctiva. </t>
  </si>
  <si>
    <t>Se cuenta con el PGAS e interventoría</t>
  </si>
  <si>
    <t>Se solicita dentro de los procesos con un profesional relacionado con los temas ambientales</t>
  </si>
  <si>
    <t>5. Plan de Emergencias y Contingencias Ambientales - PGAS</t>
  </si>
  <si>
    <t>4.  Plan de Emergencias y Contingencias Ambientales - PGAS</t>
  </si>
  <si>
    <t>Se cuenta con el PGAS</t>
  </si>
  <si>
    <t xml:space="preserve">SEGUIMIENTO MATRIZ DE RIESGOS SIGCMA 2 TRIMESTRE													
													</t>
  </si>
  <si>
    <t>ANÁLISIS DEL RESULTADO FINAL 
2 TRIMESTRE</t>
  </si>
  <si>
    <t xml:space="preserve">SEGUIMIENTO MATRIZ DE RIESGOS SIGCMA 3 TRIMESTRE													
													</t>
  </si>
  <si>
    <t>ANÁLISIS DEL RESULTADO FINAL 
3 TRIMESTRE</t>
  </si>
  <si>
    <t>Se cuenta con la lista de chequeo, se envío a compras publicas los proyectos de Aguachica, Sincé, Mosquera y Pizarro</t>
  </si>
  <si>
    <t>Se cuenta con las validaciones estandarizadas, se envío a compras publicas los proyectos de Aguachica, Sincé, Mosquera y Pizarro</t>
  </si>
  <si>
    <t>Se cuenta con las cuadros estandarizados, se envío a compras publicas los proyectos de Aguachica, Sincé, Mosquera y Pizarro</t>
  </si>
  <si>
    <t>No se  realizaron visitas debido al Pico del Covid</t>
  </si>
  <si>
    <t>Se cuenta con Lista de Chequeo de documentos, se solicitó la entrega de documentos</t>
  </si>
  <si>
    <t>Se realizó supervisión períodica al proceso de donación</t>
  </si>
  <si>
    <t xml:space="preserve">SEGUIMIENTO MATRIZ DE RIESGOS SIGCMA 4 TRIMESTRE													
													</t>
  </si>
  <si>
    <t>ANÁLISIS DEL RESULTADO FINAL 
4 TRIMESTRE</t>
  </si>
  <si>
    <t>Se materializó el riesgo para el proceso de inicio de contratación de obra para las Sedes Judiciales de Puerto Carreño, Sincé, Aguachica, Mosquera y Pizarro;   A partir del análisis realizado se definió la Acción de Mejora: AB29 por la cual se establece: Hacer entrega con mayor anticipación de los documentos asociados a los procesos de contratación por parte de la UIF a la UCP. Finalmente, en cuanto al criterio de impacto, se tenía definida una meta de contratación en el Plan Anual de Adquisiciones de 18 procesos; se tiene que para la vigencia 2021, se se suscribieron 5 contratos; con lo cual, se alcanzó un cumplimiento del 27,7% frente a lo planteado; replanteando los porcesos de contratación faltantes para la vigencia 2022.</t>
  </si>
  <si>
    <t>1. Consecución o entrega de los documentos por parte del oferente / propietario.</t>
  </si>
  <si>
    <t>Realizar mesas de trabajo con los donantes y/o las Direcciones Seccionales para revisar los documentos necesarios para la donación.</t>
  </si>
  <si>
    <t>Se materializó el riesgo; del total de lotes en estudio para donación, solo se recibió San Martin de los LLanos;  A partir del análisis realizado se definió la Acción de Mejora AB30, por la cual se establece: Realizar mesas de trabajo con los donantes y/o las Direcciones Seccionales para revisar los documentos necesarios para la donación. Finalmente, en cuanto al criterio de impacto, se tenía definida una meta de adquisición por donación a razón de 500 M2 por trimestre; al ser la meta anual de 2000 M2; se tiene que para la vigencia 2021, se recibió en donación el lote correspondiente a San Martín de los LLanos; lote de 1855,04 M2; con lo cual, se alcanzó un cumplimiento del 92,7% frente a lo planteado.</t>
  </si>
  <si>
    <t>2. Oportunidad en la emisión de conceptos y realización de trámites por parte de terceros.</t>
  </si>
  <si>
    <t>Contar con Concepto de norma a la oficina de Planeación o Curaduría, a la fecha de inicio de los diseños</t>
  </si>
  <si>
    <t>Se materializó riesgo en el marco de la ejecución del contrato 201 de 2020 cuyo objeto es "Realizar estudios y diseños de sedes judiciales en el territorio nacional"; estas sedes son: Málaga (Santander), Saravena (Arauca), Villa del Rosario (Norte de Santander),  Caucasia (Antioquia), Fonseca (Guajira), Paz de Ariporo (Casanare),  Aguada (Santander), Trinidad (Casanare), Riofrío (Valle del Cauca), San Diego (Cesar), Paya (Boyacá), El Charco (Nariño), El Cocuy (Boyacá);  A partir del análisis realizado se definió la Acción Correctiva AB31, por la cual se establece: Realizar las reclamaciones pertinentes a los incumplimientos que se deriven de la ejecución de los contratos suscritos para la realización de  Estudios y Diseños. Finalmente, en cuanto al criterio de impacto, se tenía definida una meta 7 Estudios y Diseños entregados correspondientes a las sedes de las sedes de Aguada, El Charco, Cocuy, Paya, Rio Frio, San Diego, Trinidad; sin embargo, por incumplimiento técnico no se recibió ninguno, razón por la cual, no se alcanzo el cumplimiento de la meta frente a lo planteado.</t>
  </si>
  <si>
    <t>Contar con Interventoría, Realizar Comité de Diseño y Contar con Supervisión a la Interventoría.</t>
  </si>
  <si>
    <t xml:space="preserve">Se materializó riesgo en el marco de la ejecución del contrato 214 de 2019 cuyo objeto es "Realizar obras de construcción de la sede judicial de belén de los andaquíes - caquetá"; A partir del análisis realizado, se definió la Acción Correctiva: AB32, por la cual se establece: Realizar comunicación al interventor, con el fin , de definir si existió incumplimento del contratista o si constituye caso de fuerza mayor. Finalmente, en cuanto al criterio de impacto, se tenía definido el inicio de las obras para las sedes de  Aguada, El Charco, Cocuy, Fonseca, Paya, Rio Frio, San Diego, Trinidad,  Villa del Rosario y Puerto Carreño, Sincé y Aguachica y terminación de obra para las sedes de Sahagún El Dovio, Facatativa, Soacha, Zipaquirá, Belén de los Andaquies, Pizarro, Mosquera y Neiva , por incumplimiento técnico no recibieron los estudios y diseños asociados a las sedes de Aguada, El Charco, Cocuy, Paya, Rio Frio, San Diego, Trinidad, razón por la cual, no se dio inicio a la obra. En el caso de Sahagún y Belén se alcanzó un cumplimiento de 95%. </t>
  </si>
  <si>
    <t xml:space="preserve">Se materializó riesgo en el marco de la ejecución del contrato 033 de 2014 cuyo objeto es "Construcción sede despachos judiciales de Facatativa"; A partir del análisis realizado, se definió la Acción Correctiva: AB33, por la cual se establece: Realizar las reclamaciones pertinentes que se deriven de la ejecución de los contratos de obra suscritos y realizar  los arrednamiento necesarios para mantener la operación.  Finalmente, en cuanto al criterio de impacto, se tiene que solo afectó a la sede de Factativá de manera importante el restante de las sedes judiciales se mantuvo en operación. </t>
  </si>
  <si>
    <t>No se materializó.</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</si>
  <si>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</si>
  <si>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</si>
  <si>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</si>
  <si>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</si>
  <si>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</si>
  <si>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</si>
  <si>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</si>
  <si>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</si>
  <si>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</si>
  <si>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</si>
  <si>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</si>
  <si>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</si>
  <si>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</si>
  <si>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</si>
  <si>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</si>
  <si>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</si>
  <si>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</si>
  <si>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</si>
  <si>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</si>
  <si>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</si>
  <si>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</si>
  <si>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</si>
  <si>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</si>
  <si>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</si>
  <si>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</si>
  <si>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</si>
  <si>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</si>
  <si>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</si>
  <si>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</si>
  <si>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</si>
  <si>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</si>
  <si>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</si>
  <si>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</si>
  <si>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</si>
  <si>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</si>
  <si>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</si>
  <si>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</si>
  <si>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</si>
  <si>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</si>
  <si>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</si>
  <si>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</si>
  <si>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</si>
  <si>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</si>
  <si>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</si>
  <si>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</si>
  <si>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</si>
  <si>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</si>
  <si>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</si>
  <si>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</si>
  <si>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</si>
  <si>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</si>
  <si>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</si>
  <si>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</si>
  <si>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</si>
  <si>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</si>
  <si>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</si>
  <si>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</si>
  <si>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</si>
  <si>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</si>
  <si>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</si>
  <si>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</si>
  <si>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</si>
  <si>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</si>
  <si>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</si>
  <si>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</si>
  <si>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</si>
  <si>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</si>
  <si>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</si>
  <si>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</si>
  <si>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</si>
  <si>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</si>
  <si>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</si>
  <si>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</si>
  <si>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</si>
  <si>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</si>
  <si>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</si>
  <si>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</si>
  <si>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</si>
  <si>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</si>
  <si>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</si>
  <si>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Evitar</t>
  </si>
  <si>
    <t>Fraude Interno</t>
  </si>
  <si>
    <t>Reducir(compartir)</t>
  </si>
  <si>
    <t>Fallas Tecnológicas</t>
  </si>
  <si>
    <t>Relaciones Laborales</t>
  </si>
  <si>
    <t>Reputacional(Corrupción)</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</si>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</sst>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0">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b/>
      <sz val="22"/>
      <color theme="0"/>
      <name val="Arial Narrow"/>
      <family val="2"/>
    </font>
    <font>
      <sz val="26"/>
      <color theme="1"/>
      <name val="Arial"/>
      <family val="2"/>
    </font>
    <font>
      <sz val="11"/>
      <color theme="0"/>
      <name val="Arial Narrow"/>
      <family val="2"/>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sz val="9"/>
      <color theme="1"/>
      <name val="Arial Narrow"/>
      <family val="2"/>
    </font>
    <font>
      <b/>
      <sz val="11"/>
      <color theme="0"/>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b/>
      <sz val="12"/>
      <color rgb="FF00B050"/>
      <name val="Arial"/>
      <family val="2"/>
    </font>
    <font>
      <sz val="14"/>
      <color theme="1"/>
      <name val="Arial"/>
      <family val="2"/>
    </font>
    <font>
      <sz val="14"/>
      <name val="Arial"/>
      <family val="2"/>
    </font>
    <font>
      <sz val="14"/>
      <color theme="0"/>
      <name val="Arial Narrow"/>
      <family val="2"/>
    </font>
    <font>
      <sz val="11"/>
      <color rgb="FF000000"/>
      <name val="Calibri"/>
      <family val="2"/>
      <scheme val="minor"/>
    </font>
    <font>
      <sz val="11"/>
      <color rgb="FF000000"/>
      <name val="Calibri"/>
      <family val="2"/>
    </font>
    <font>
      <sz val="11"/>
      <color theme="1"/>
      <name val="Roboto"/>
    </font>
    <font>
      <b/>
      <sz val="11"/>
      <color theme="2"/>
      <name val="Arial Narrow"/>
      <family val="2"/>
    </font>
    <font>
      <sz val="11"/>
      <color theme="0"/>
      <name val="Arial Narrow"/>
      <family val="2"/>
    </font>
    <font>
      <b/>
      <sz val="11"/>
      <color theme="0"/>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7" tint="0.39997558519241921"/>
        <bgColor indexed="64"/>
      </patternFill>
    </fill>
  </fills>
  <borders count="103">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ck">
        <color theme="0"/>
      </left>
      <right/>
      <top style="thick">
        <color theme="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8" fillId="0" borderId="0"/>
    <xf numFmtId="0" fontId="14" fillId="0" borderId="0"/>
  </cellStyleXfs>
  <cellXfs count="448">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5" fillId="0" borderId="0" xfId="0" applyFont="1" applyAlignment="1" applyProtection="1">
      <alignment horizontal="center" vertical="center"/>
      <protection locked="0"/>
    </xf>
    <xf numFmtId="0" fontId="54"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5" fillId="0" borderId="13" xfId="0" applyFont="1" applyBorder="1" applyAlignment="1">
      <alignment horizontal="center" vertical="center" wrapText="1"/>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9" fontId="32" fillId="3" borderId="13" xfId="0" applyNumberFormat="1" applyFont="1" applyFill="1" applyBorder="1"/>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54" fillId="0" borderId="13" xfId="0" applyFont="1" applyBorder="1" applyAlignment="1">
      <alignment horizontal="left" vertical="center" wrapText="1"/>
    </xf>
    <xf numFmtId="0" fontId="24" fillId="3" borderId="48" xfId="0" applyFont="1" applyFill="1" applyBorder="1" applyAlignment="1">
      <alignment vertical="top" wrapText="1"/>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52" fillId="19" borderId="0" xfId="0" applyFont="1" applyFill="1" applyAlignment="1" applyProtection="1">
      <alignment vertical="center" wrapText="1"/>
      <protection locked="0"/>
    </xf>
    <xf numFmtId="0" fontId="45" fillId="0" borderId="0" xfId="0" applyFont="1" applyAlignment="1" applyProtection="1">
      <alignment vertical="center"/>
      <protection locked="0"/>
    </xf>
    <xf numFmtId="0" fontId="52" fillId="0" borderId="0" xfId="0" applyFont="1" applyAlignment="1" applyProtection="1">
      <alignment vertical="center"/>
      <protection locked="0"/>
    </xf>
    <xf numFmtId="0" fontId="45" fillId="0" borderId="0" xfId="0" applyFont="1" applyAlignment="1">
      <alignment vertical="center"/>
    </xf>
    <xf numFmtId="0" fontId="51" fillId="0" borderId="0" xfId="0" applyFont="1" applyAlignment="1" applyProtection="1">
      <alignment horizontal="center" vertical="center"/>
      <protection locked="0"/>
    </xf>
    <xf numFmtId="0" fontId="74" fillId="20" borderId="0" xfId="0" applyFont="1" applyFill="1" applyAlignment="1" applyProtection="1">
      <alignment horizontal="center" vertical="center" wrapText="1"/>
      <protection locked="0"/>
    </xf>
    <xf numFmtId="0" fontId="46" fillId="0" borderId="13" xfId="0" applyFont="1" applyBorder="1" applyAlignment="1">
      <alignment horizontal="center" vertical="center" wrapText="1"/>
    </xf>
    <xf numFmtId="0" fontId="54" fillId="0" borderId="13" xfId="0" applyFont="1" applyBorder="1" applyAlignment="1">
      <alignment vertical="center" wrapText="1"/>
    </xf>
    <xf numFmtId="0" fontId="55" fillId="0" borderId="13" xfId="0" applyFont="1" applyBorder="1" applyAlignment="1">
      <alignment vertical="center" wrapText="1"/>
    </xf>
    <xf numFmtId="0" fontId="54" fillId="0" borderId="0" xfId="0" applyFont="1" applyAlignment="1">
      <alignment vertical="center"/>
    </xf>
    <xf numFmtId="0" fontId="54" fillId="0" borderId="0" xfId="0" applyFont="1" applyAlignment="1">
      <alignment vertical="center" wrapText="1"/>
    </xf>
    <xf numFmtId="0" fontId="55" fillId="0" borderId="82" xfId="0" applyFont="1" applyBorder="1" applyAlignment="1">
      <alignment horizontal="left" vertical="center" wrapText="1"/>
    </xf>
    <xf numFmtId="0" fontId="46" fillId="21" borderId="82" xfId="0" applyFont="1" applyFill="1" applyBorder="1" applyAlignment="1">
      <alignment horizontal="center" vertical="top" wrapText="1" readingOrder="1"/>
    </xf>
    <xf numFmtId="0" fontId="8" fillId="0" borderId="13" xfId="0" applyFont="1" applyBorder="1" applyAlignment="1">
      <alignment vertical="center" wrapText="1"/>
    </xf>
    <xf numFmtId="0" fontId="56" fillId="0" borderId="0" xfId="0" applyFont="1" applyAlignment="1">
      <alignment vertical="center"/>
    </xf>
    <xf numFmtId="0" fontId="55" fillId="0" borderId="13" xfId="0" applyFont="1" applyBorder="1" applyAlignment="1">
      <alignment horizontal="left" vertical="center" wrapText="1"/>
    </xf>
    <xf numFmtId="0" fontId="46" fillId="0" borderId="82" xfId="0" applyFont="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xf>
    <xf numFmtId="0" fontId="78" fillId="5" borderId="13" xfId="0" applyFont="1" applyFill="1" applyBorder="1" applyAlignment="1">
      <alignment horizontal="center" vertical="center"/>
    </xf>
    <xf numFmtId="0" fontId="77" fillId="20" borderId="13" xfId="0" applyFont="1" applyFill="1" applyBorder="1" applyAlignment="1">
      <alignment horizontal="center" vertical="center"/>
    </xf>
    <xf numFmtId="0" fontId="77" fillId="20" borderId="13" xfId="0" applyFont="1" applyFill="1" applyBorder="1" applyAlignment="1">
      <alignment vertical="center" wrapText="1"/>
    </xf>
    <xf numFmtId="0" fontId="54" fillId="0" borderId="60" xfId="0" applyFont="1" applyBorder="1" applyAlignment="1">
      <alignment horizontal="left" vertical="center" wrapText="1"/>
    </xf>
    <xf numFmtId="0" fontId="8" fillId="0" borderId="13" xfId="0" applyFont="1" applyBorder="1" applyAlignment="1">
      <alignment horizontal="left" vertical="center" wrapText="1"/>
    </xf>
    <xf numFmtId="0" fontId="79" fillId="0" borderId="13" xfId="0" applyFont="1" applyBorder="1" applyAlignment="1">
      <alignment vertical="center" wrapText="1"/>
    </xf>
    <xf numFmtId="0" fontId="69" fillId="0" borderId="0" xfId="0" applyFont="1"/>
    <xf numFmtId="0" fontId="80" fillId="0" borderId="13" xfId="0" applyFont="1" applyBorder="1" applyAlignment="1">
      <alignment vertical="center" wrapText="1"/>
    </xf>
    <xf numFmtId="0" fontId="78" fillId="0" borderId="13" xfId="0" applyFont="1" applyBorder="1" applyAlignment="1">
      <alignment horizontal="center" vertical="center" wrapText="1"/>
    </xf>
    <xf numFmtId="0" fontId="81" fillId="0" borderId="0" xfId="0" applyFont="1" applyAlignment="1">
      <alignment horizontal="left"/>
    </xf>
    <xf numFmtId="0" fontId="82" fillId="0" borderId="0" xfId="0" applyFont="1" applyAlignment="1">
      <alignment horizontal="center" vertical="center"/>
    </xf>
    <xf numFmtId="0" fontId="81" fillId="0" borderId="0" xfId="0" applyFont="1" applyAlignment="1">
      <alignment horizontal="center" vertical="center"/>
    </xf>
    <xf numFmtId="0" fontId="27" fillId="0" borderId="13" xfId="0" applyFont="1" applyBorder="1" applyAlignment="1" applyProtection="1">
      <alignment vertical="center" wrapText="1"/>
      <protection locked="0"/>
    </xf>
    <xf numFmtId="0" fontId="27" fillId="0" borderId="13" xfId="0" applyFont="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0" fillId="0" borderId="0" xfId="0" applyAlignment="1">
      <alignment vertical="center"/>
    </xf>
    <xf numFmtId="0" fontId="1" fillId="3" borderId="0" xfId="0" applyFont="1" applyFill="1" applyAlignment="1">
      <alignment vertical="center"/>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84" fillId="3" borderId="96" xfId="0" applyFont="1" applyFill="1" applyBorder="1" applyAlignment="1">
      <alignment horizontal="center" vertical="center"/>
    </xf>
    <xf numFmtId="0" fontId="84" fillId="3" borderId="96" xfId="0" applyFont="1" applyFill="1" applyBorder="1"/>
    <xf numFmtId="0" fontId="27" fillId="0" borderId="79" xfId="0" applyFont="1" applyBorder="1" applyAlignment="1" applyProtection="1">
      <alignment horizontal="left" vertical="center" wrapText="1"/>
      <protection locked="0"/>
    </xf>
    <xf numFmtId="0" fontId="27" fillId="0" borderId="84" xfId="0" applyFont="1" applyBorder="1" applyAlignment="1" applyProtection="1">
      <alignment horizontal="left" vertical="center" wrapText="1"/>
      <protection locked="0"/>
    </xf>
    <xf numFmtId="0" fontId="27" fillId="0" borderId="79" xfId="0" applyFont="1" applyBorder="1" applyAlignment="1" applyProtection="1">
      <alignment vertical="center" wrapText="1"/>
      <protection locked="0"/>
    </xf>
    <xf numFmtId="0" fontId="0" fillId="0" borderId="79" xfId="0" applyBorder="1" applyAlignment="1">
      <alignment vertical="center" wrapText="1"/>
    </xf>
    <xf numFmtId="0" fontId="68" fillId="4" borderId="0" xfId="0" applyFont="1" applyFill="1"/>
    <xf numFmtId="0" fontId="85" fillId="0" borderId="96" xfId="0" applyFont="1" applyBorder="1" applyAlignment="1">
      <alignment vertical="center" wrapText="1"/>
    </xf>
    <xf numFmtId="14" fontId="84" fillId="3" borderId="96" xfId="0" applyNumberFormat="1" applyFont="1" applyFill="1" applyBorder="1" applyAlignment="1">
      <alignment horizontal="center" vertical="center"/>
    </xf>
    <xf numFmtId="14" fontId="84" fillId="3" borderId="99" xfId="0" applyNumberFormat="1" applyFont="1" applyFill="1" applyBorder="1" applyAlignment="1">
      <alignment horizontal="center" vertical="center"/>
    </xf>
    <xf numFmtId="0" fontId="85" fillId="0" borderId="100" xfId="0" applyFont="1" applyBorder="1" applyAlignment="1">
      <alignment vertical="center" wrapText="1"/>
    </xf>
    <xf numFmtId="0" fontId="27" fillId="0" borderId="88" xfId="0" applyFont="1" applyBorder="1" applyAlignment="1" applyProtection="1">
      <alignment horizontal="left" vertical="center" wrapText="1"/>
      <protection locked="0"/>
    </xf>
    <xf numFmtId="0" fontId="87" fillId="4" borderId="92" xfId="0" applyFont="1" applyFill="1" applyBorder="1" applyAlignment="1">
      <alignment horizontal="center" vertical="center" wrapText="1"/>
    </xf>
    <xf numFmtId="0" fontId="27" fillId="0" borderId="96" xfId="0" applyFont="1" applyBorder="1" applyAlignment="1" applyProtection="1">
      <alignment horizontal="left" vertical="center" wrapText="1"/>
      <protection locked="0"/>
    </xf>
    <xf numFmtId="0" fontId="27" fillId="0" borderId="97" xfId="0" applyFont="1" applyBorder="1" applyAlignment="1" applyProtection="1">
      <alignment horizontal="left" vertical="center" wrapText="1"/>
      <protection locked="0"/>
    </xf>
    <xf numFmtId="0" fontId="88" fillId="0" borderId="0" xfId="0" applyFont="1"/>
    <xf numFmtId="0" fontId="89" fillId="2" borderId="0" xfId="0" applyFont="1" applyFill="1" applyAlignment="1">
      <alignment horizontal="center" vertical="center"/>
    </xf>
    <xf numFmtId="0" fontId="0" fillId="0" borderId="80" xfId="0" applyBorder="1" applyAlignment="1">
      <alignment vertical="center" wrapText="1"/>
    </xf>
    <xf numFmtId="9" fontId="0" fillId="0" borderId="82" xfId="0" applyNumberFormat="1" applyBorder="1" applyAlignment="1">
      <alignment vertical="center" wrapText="1"/>
    </xf>
    <xf numFmtId="0" fontId="0" fillId="0" borderId="96" xfId="0" applyBorder="1" applyAlignment="1">
      <alignment horizontal="lef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8" fillId="0" borderId="82" xfId="0" applyFont="1" applyBorder="1" applyAlignment="1">
      <alignment horizontal="left" vertical="center" wrapText="1"/>
    </xf>
    <xf numFmtId="0" fontId="8" fillId="0" borderId="60" xfId="0" applyFont="1" applyBorder="1" applyAlignment="1">
      <alignment horizontal="left" vertical="center" wrapText="1"/>
    </xf>
    <xf numFmtId="0" fontId="55" fillId="0" borderId="82" xfId="0" applyFont="1" applyBorder="1" applyAlignment="1">
      <alignment horizontal="left" vertical="center" wrapText="1"/>
    </xf>
    <xf numFmtId="0" fontId="55" fillId="0" borderId="78" xfId="0" applyFont="1" applyBorder="1" applyAlignment="1">
      <alignment horizontal="left" vertical="center" wrapText="1"/>
    </xf>
    <xf numFmtId="0" fontId="55" fillId="0" borderId="82" xfId="0" applyFont="1" applyBorder="1" applyAlignment="1">
      <alignment horizontal="center" vertical="center" wrapText="1"/>
    </xf>
    <xf numFmtId="0" fontId="55" fillId="0" borderId="78" xfId="0" applyFont="1" applyBorder="1" applyAlignment="1">
      <alignment horizontal="center" vertical="center" wrapText="1"/>
    </xf>
    <xf numFmtId="0" fontId="55" fillId="0" borderId="60" xfId="0" applyFont="1" applyBorder="1" applyAlignment="1">
      <alignment horizontal="left" vertical="center" wrapText="1"/>
    </xf>
    <xf numFmtId="0" fontId="53" fillId="4" borderId="13" xfId="0" applyFont="1" applyFill="1" applyBorder="1" applyAlignment="1">
      <alignment horizontal="center" vertical="top" wrapText="1" readingOrder="1"/>
    </xf>
    <xf numFmtId="0" fontId="8" fillId="0" borderId="78" xfId="0" applyFont="1" applyBorder="1" applyAlignment="1">
      <alignment horizontal="left" vertical="center" wrapText="1"/>
    </xf>
    <xf numFmtId="0" fontId="51" fillId="0" borderId="0" xfId="0" applyFont="1" applyAlignment="1" applyProtection="1">
      <alignment horizontal="center" vertical="center"/>
      <protection locked="0"/>
    </xf>
    <xf numFmtId="0" fontId="74" fillId="20" borderId="0" xfId="0" applyFont="1" applyFill="1" applyAlignment="1" applyProtection="1">
      <alignment horizontal="center" vertical="center" wrapText="1"/>
      <protection locked="0"/>
    </xf>
    <xf numFmtId="0" fontId="74" fillId="20" borderId="0" xfId="0" applyFont="1" applyFill="1" applyAlignment="1" applyProtection="1">
      <alignment horizontal="center" vertical="center"/>
      <protection locked="0"/>
    </xf>
    <xf numFmtId="0" fontId="47" fillId="19" borderId="0" xfId="0" applyFont="1" applyFill="1" applyAlignment="1" applyProtection="1">
      <alignment horizontal="justify" vertical="center" wrapText="1"/>
      <protection locked="0"/>
    </xf>
    <xf numFmtId="0" fontId="50" fillId="0" borderId="0" xfId="0" applyFont="1" applyAlignment="1">
      <alignment horizontal="center" wrapText="1"/>
    </xf>
    <xf numFmtId="0" fontId="76" fillId="0" borderId="0" xfId="0" applyFont="1" applyAlignment="1">
      <alignment horizontal="center"/>
    </xf>
    <xf numFmtId="0" fontId="77" fillId="4" borderId="79" xfId="0" applyFont="1" applyFill="1" applyBorder="1" applyAlignment="1">
      <alignment horizontal="center"/>
    </xf>
    <xf numFmtId="0" fontId="77" fillId="4" borderId="80" xfId="0" applyFont="1" applyFill="1" applyBorder="1" applyAlignment="1">
      <alignment horizontal="center"/>
    </xf>
    <xf numFmtId="0" fontId="77" fillId="4" borderId="81" xfId="0" applyFont="1" applyFill="1" applyBorder="1" applyAlignment="1">
      <alignment horizontal="center"/>
    </xf>
    <xf numFmtId="0" fontId="78" fillId="5" borderId="82" xfId="0" applyFont="1" applyFill="1" applyBorder="1" applyAlignment="1">
      <alignment horizontal="center" vertical="center" wrapText="1"/>
    </xf>
    <xf numFmtId="0" fontId="78" fillId="5" borderId="60" xfId="0" applyFont="1" applyFill="1" applyBorder="1" applyAlignment="1">
      <alignment horizontal="center" vertical="center" wrapText="1"/>
    </xf>
    <xf numFmtId="0" fontId="78" fillId="5" borderId="79" xfId="0" applyFont="1" applyFill="1" applyBorder="1" applyAlignment="1">
      <alignment horizontal="center" vertical="center"/>
    </xf>
    <xf numFmtId="0" fontId="78" fillId="5" borderId="80" xfId="0" applyFont="1" applyFill="1" applyBorder="1" applyAlignment="1">
      <alignment horizontal="center" vertical="center"/>
    </xf>
    <xf numFmtId="0" fontId="78"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13" xfId="0" applyBorder="1" applyAlignment="1">
      <alignment horizontal="center" vertical="center" wrapText="1"/>
    </xf>
    <xf numFmtId="0" fontId="0" fillId="0" borderId="81" xfId="0" applyBorder="1" applyAlignment="1">
      <alignment horizontal="center" vertical="center" wrapText="1"/>
    </xf>
    <xf numFmtId="0" fontId="27" fillId="0" borderId="13"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60" xfId="0" applyFon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8" xfId="0" applyFont="1" applyFill="1" applyBorder="1" applyAlignment="1">
      <alignment horizontal="center" vertical="center"/>
    </xf>
    <xf numFmtId="0" fontId="4" fillId="4" borderId="83" xfId="0" applyFont="1" applyFill="1" applyBorder="1" applyAlignment="1">
      <alignment horizontal="center" vertical="center"/>
    </xf>
    <xf numFmtId="0" fontId="27" fillId="0" borderId="79" xfId="0" applyFont="1" applyBorder="1" applyAlignment="1">
      <alignment horizontal="center" vertical="center" wrapText="1"/>
    </xf>
    <xf numFmtId="0" fontId="27" fillId="0" borderId="91" xfId="0" applyFont="1" applyBorder="1" applyAlignment="1">
      <alignment horizontal="left" vertical="center" wrapText="1"/>
    </xf>
    <xf numFmtId="0" fontId="27" fillId="0" borderId="90" xfId="0" applyFont="1" applyBorder="1" applyAlignment="1">
      <alignment horizontal="left"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86" fillId="0" borderId="13" xfId="0" applyFont="1" applyBorder="1" applyAlignment="1">
      <alignment horizontal="center" vertical="center" wrapText="1"/>
    </xf>
    <xf numFmtId="0" fontId="0" fillId="0" borderId="79" xfId="0" applyBorder="1" applyAlignment="1">
      <alignment horizontal="center" vertical="center" wrapText="1"/>
    </xf>
    <xf numFmtId="9" fontId="0" fillId="0" borderId="13" xfId="0" applyNumberFormat="1" applyBorder="1" applyAlignment="1">
      <alignment horizontal="center" vertical="center" wrapText="1"/>
    </xf>
    <xf numFmtId="9" fontId="0" fillId="0" borderId="60" xfId="0" applyNumberFormat="1" applyBorder="1" applyAlignment="1">
      <alignment horizontal="center" vertical="center" wrapText="1"/>
    </xf>
    <xf numFmtId="0" fontId="27" fillId="0" borderId="89" xfId="0" applyFont="1" applyBorder="1" applyAlignment="1">
      <alignment horizontal="left" vertical="center" wrapText="1"/>
    </xf>
    <xf numFmtId="0" fontId="27" fillId="0" borderId="60" xfId="0" applyFont="1" applyBorder="1" applyAlignment="1">
      <alignment horizontal="left"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17" fontId="0" fillId="0" borderId="82" xfId="0" applyNumberForma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83" fillId="4" borderId="5" xfId="0" applyFont="1" applyFill="1" applyBorder="1" applyAlignment="1">
      <alignment horizontal="left" vertical="center"/>
    </xf>
    <xf numFmtId="0" fontId="83" fillId="4" borderId="7" xfId="0" applyFont="1" applyFill="1" applyBorder="1" applyAlignment="1">
      <alignment horizontal="left" vertical="center"/>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83" fillId="4" borderId="5" xfId="0" applyFont="1" applyFill="1" applyBorder="1" applyAlignment="1">
      <alignment horizontal="left" vertical="center" wrapText="1"/>
    </xf>
    <xf numFmtId="0" fontId="83" fillId="4" borderId="7" xfId="0" applyFont="1" applyFill="1" applyBorder="1" applyAlignment="1">
      <alignment horizontal="left" vertical="center" wrapText="1"/>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1"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1" fillId="14" borderId="0" xfId="0" applyFont="1" applyFill="1" applyAlignment="1">
      <alignment horizontal="center" vertical="center" textRotation="90" wrapText="1" readingOrder="1"/>
    </xf>
    <xf numFmtId="0" fontId="71" fillId="14" borderId="21" xfId="0" applyFont="1" applyFill="1" applyBorder="1" applyAlignment="1">
      <alignment horizontal="center" vertical="center" textRotation="90" wrapText="1" readingOrder="1"/>
    </xf>
    <xf numFmtId="0" fontId="70" fillId="0" borderId="67" xfId="0" applyFont="1" applyBorder="1" applyAlignment="1">
      <alignment horizontal="center" vertical="center" wrapText="1"/>
    </xf>
    <xf numFmtId="0" fontId="70" fillId="0" borderId="68" xfId="0" applyFont="1" applyBorder="1" applyAlignment="1">
      <alignment horizontal="center" vertical="center"/>
    </xf>
    <xf numFmtId="0" fontId="70" fillId="0" borderId="69" xfId="0" applyFont="1" applyBorder="1" applyAlignment="1">
      <alignment horizontal="center" vertical="center"/>
    </xf>
    <xf numFmtId="0" fontId="70" fillId="0" borderId="20" xfId="0" applyFont="1" applyBorder="1" applyAlignment="1">
      <alignment horizontal="center" vertical="center"/>
    </xf>
    <xf numFmtId="0" fontId="70" fillId="0" borderId="0" xfId="0" applyFont="1" applyAlignment="1">
      <alignment horizontal="center" vertical="center"/>
    </xf>
    <xf numFmtId="0" fontId="70" fillId="0" borderId="21" xfId="0" applyFont="1" applyBorder="1" applyAlignment="1">
      <alignment horizontal="center" vertical="center"/>
    </xf>
    <xf numFmtId="0" fontId="70" fillId="0" borderId="43" xfId="0" applyFont="1" applyBorder="1" applyAlignment="1">
      <alignment horizontal="center" vertical="center"/>
    </xf>
    <xf numFmtId="0" fontId="70" fillId="0" borderId="44" xfId="0" applyFont="1" applyBorder="1" applyAlignment="1">
      <alignment horizontal="center" vertical="center"/>
    </xf>
    <xf numFmtId="0" fontId="70" fillId="0" borderId="45" xfId="0" applyFont="1" applyBorder="1" applyAlignment="1">
      <alignment horizontal="center" vertical="center"/>
    </xf>
    <xf numFmtId="0" fontId="72" fillId="16" borderId="70" xfId="0" applyFont="1" applyFill="1" applyBorder="1" applyAlignment="1">
      <alignment horizontal="center" vertical="center" wrapText="1" readingOrder="1"/>
    </xf>
    <xf numFmtId="0" fontId="72" fillId="16" borderId="71" xfId="0" applyFont="1" applyFill="1" applyBorder="1" applyAlignment="1">
      <alignment horizontal="center" vertical="center" wrapText="1" readingOrder="1"/>
    </xf>
    <xf numFmtId="0" fontId="72" fillId="16" borderId="72" xfId="0" applyFont="1" applyFill="1" applyBorder="1" applyAlignment="1">
      <alignment horizontal="center" vertical="center" wrapText="1" readingOrder="1"/>
    </xf>
    <xf numFmtId="0" fontId="72" fillId="16" borderId="73" xfId="0" applyFont="1" applyFill="1" applyBorder="1" applyAlignment="1">
      <alignment horizontal="center" vertical="center" wrapText="1" readingOrder="1"/>
    </xf>
    <xf numFmtId="0" fontId="72" fillId="16" borderId="0" xfId="0" applyFont="1" applyFill="1" applyAlignment="1">
      <alignment horizontal="center" vertical="center" wrapText="1" readingOrder="1"/>
    </xf>
    <xf numFmtId="0" fontId="72" fillId="16" borderId="74" xfId="0" applyFont="1" applyFill="1" applyBorder="1" applyAlignment="1">
      <alignment horizontal="center" vertical="center" wrapText="1" readingOrder="1"/>
    </xf>
    <xf numFmtId="0" fontId="72" fillId="16" borderId="75" xfId="0" applyFont="1" applyFill="1" applyBorder="1" applyAlignment="1">
      <alignment horizontal="center" vertical="center" wrapText="1" readingOrder="1"/>
    </xf>
    <xf numFmtId="0" fontId="72" fillId="16" borderId="76" xfId="0" applyFont="1" applyFill="1" applyBorder="1" applyAlignment="1">
      <alignment horizontal="center" vertical="center" wrapText="1" readingOrder="1"/>
    </xf>
    <xf numFmtId="0" fontId="72"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0" fillId="0" borderId="20" xfId="0" applyFont="1" applyBorder="1" applyAlignment="1">
      <alignment horizontal="center" vertical="center" wrapText="1"/>
    </xf>
    <xf numFmtId="0" fontId="72" fillId="15" borderId="70" xfId="0" applyFont="1" applyFill="1" applyBorder="1" applyAlignment="1">
      <alignment horizontal="center" vertical="center" wrapText="1" readingOrder="1"/>
    </xf>
    <xf numFmtId="0" fontId="72" fillId="15" borderId="71" xfId="0" applyFont="1" applyFill="1" applyBorder="1" applyAlignment="1">
      <alignment horizontal="center" vertical="center" wrapText="1" readingOrder="1"/>
    </xf>
    <xf numFmtId="0" fontId="72" fillId="15" borderId="73" xfId="0" applyFont="1" applyFill="1" applyBorder="1" applyAlignment="1">
      <alignment horizontal="center" vertical="center" wrapText="1" readingOrder="1"/>
    </xf>
    <xf numFmtId="0" fontId="72" fillId="15" borderId="0" xfId="0" applyFont="1" applyFill="1" applyAlignment="1">
      <alignment horizontal="center" vertical="center" wrapText="1" readingOrder="1"/>
    </xf>
    <xf numFmtId="0" fontId="72" fillId="15" borderId="75" xfId="0" applyFont="1" applyFill="1" applyBorder="1" applyAlignment="1">
      <alignment horizontal="center" vertical="center" wrapText="1" readingOrder="1"/>
    </xf>
    <xf numFmtId="0" fontId="72"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2" fillId="22" borderId="70" xfId="0" applyFont="1" applyFill="1" applyBorder="1" applyAlignment="1">
      <alignment horizontal="center" vertical="center" wrapText="1" readingOrder="1"/>
    </xf>
    <xf numFmtId="0" fontId="72" fillId="22" borderId="71" xfId="0" applyFont="1" applyFill="1" applyBorder="1" applyAlignment="1">
      <alignment horizontal="center" vertical="center" wrapText="1" readingOrder="1"/>
    </xf>
    <xf numFmtId="0" fontId="72" fillId="22" borderId="73" xfId="0" applyFont="1" applyFill="1" applyBorder="1" applyAlignment="1">
      <alignment horizontal="center" vertical="center" wrapText="1" readingOrder="1"/>
    </xf>
    <xf numFmtId="0" fontId="72" fillId="22" borderId="0" xfId="0" applyFont="1" applyFill="1" applyAlignment="1">
      <alignment horizontal="center" vertical="center" wrapText="1" readingOrder="1"/>
    </xf>
    <xf numFmtId="0" fontId="72" fillId="22" borderId="74" xfId="0" applyFont="1" applyFill="1" applyBorder="1" applyAlignment="1">
      <alignment horizontal="center" vertical="center" wrapText="1" readingOrder="1"/>
    </xf>
    <xf numFmtId="0" fontId="72" fillId="22" borderId="75" xfId="0" applyFont="1" applyFill="1" applyBorder="1" applyAlignment="1">
      <alignment horizontal="center" vertical="center" wrapText="1" readingOrder="1"/>
    </xf>
    <xf numFmtId="0" fontId="72" fillId="22" borderId="76" xfId="0" applyFont="1" applyFill="1" applyBorder="1" applyAlignment="1">
      <alignment horizontal="center" vertical="center" wrapText="1" readingOrder="1"/>
    </xf>
    <xf numFmtId="0" fontId="72" fillId="22" borderId="77" xfId="0" applyFont="1" applyFill="1" applyBorder="1" applyAlignment="1">
      <alignment horizontal="center" vertical="center" wrapText="1" readingOrder="1"/>
    </xf>
    <xf numFmtId="0" fontId="72" fillId="8" borderId="70" xfId="0" applyFont="1" applyFill="1" applyBorder="1" applyAlignment="1">
      <alignment horizontal="center" vertical="center" wrapText="1" readingOrder="1"/>
    </xf>
    <xf numFmtId="0" fontId="72" fillId="8" borderId="71" xfId="0" applyFont="1" applyFill="1" applyBorder="1" applyAlignment="1">
      <alignment horizontal="center" vertical="center" wrapText="1" readingOrder="1"/>
    </xf>
    <xf numFmtId="0" fontId="72" fillId="8" borderId="73" xfId="0" applyFont="1" applyFill="1" applyBorder="1" applyAlignment="1">
      <alignment horizontal="center" vertical="center" wrapText="1" readingOrder="1"/>
    </xf>
    <xf numFmtId="0" fontId="72" fillId="8" borderId="0" xfId="0" applyFont="1" applyFill="1" applyAlignment="1">
      <alignment horizontal="center" vertical="center" wrapText="1" readingOrder="1"/>
    </xf>
    <xf numFmtId="0" fontId="72" fillId="8" borderId="74" xfId="0" applyFont="1" applyFill="1" applyBorder="1" applyAlignment="1">
      <alignment horizontal="center" vertical="center" wrapText="1" readingOrder="1"/>
    </xf>
    <xf numFmtId="0" fontId="72" fillId="8" borderId="75" xfId="0" applyFont="1" applyFill="1" applyBorder="1" applyAlignment="1">
      <alignment horizontal="center" vertical="center" wrapText="1" readingOrder="1"/>
    </xf>
    <xf numFmtId="0" fontId="72" fillId="8" borderId="76" xfId="0" applyFont="1" applyFill="1" applyBorder="1" applyAlignment="1">
      <alignment horizontal="center" vertical="center" wrapText="1" readingOrder="1"/>
    </xf>
    <xf numFmtId="0" fontId="72"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0" fillId="0" borderId="68" xfId="0" applyFont="1" applyBorder="1" applyAlignment="1">
      <alignment horizontal="center" vertical="center" wrapText="1"/>
    </xf>
    <xf numFmtId="0" fontId="66" fillId="4" borderId="2" xfId="0" applyFont="1" applyFill="1" applyBorder="1" applyAlignment="1">
      <alignment horizontal="center" vertical="center" wrapText="1"/>
    </xf>
    <xf numFmtId="0" fontId="87" fillId="4" borderId="93" xfId="0" applyFont="1" applyFill="1" applyBorder="1" applyAlignment="1">
      <alignment horizontal="center" vertical="center" wrapText="1"/>
    </xf>
    <xf numFmtId="0" fontId="87" fillId="4" borderId="94" xfId="0" applyFont="1" applyFill="1" applyBorder="1" applyAlignment="1">
      <alignment horizontal="center" vertical="center" wrapText="1"/>
    </xf>
    <xf numFmtId="0" fontId="4" fillId="4" borderId="93" xfId="0" applyFont="1" applyFill="1" applyBorder="1" applyAlignment="1" applyProtection="1">
      <alignment horizontal="center" vertical="center" wrapText="1"/>
      <protection locked="0"/>
    </xf>
    <xf numFmtId="0" fontId="4" fillId="4" borderId="98" xfId="0" applyFont="1" applyFill="1" applyBorder="1" applyAlignment="1" applyProtection="1">
      <alignment horizontal="center" vertical="center" wrapText="1"/>
      <protection locked="0"/>
    </xf>
    <xf numFmtId="0" fontId="87" fillId="4" borderId="92" xfId="0" applyFont="1" applyFill="1" applyBorder="1" applyAlignment="1">
      <alignment horizontal="center" vertical="center" wrapText="1"/>
    </xf>
    <xf numFmtId="0" fontId="87" fillId="4" borderId="95" xfId="0" applyFont="1" applyFill="1" applyBorder="1" applyAlignment="1">
      <alignment horizontal="center" vertical="center" wrapText="1"/>
    </xf>
    <xf numFmtId="0" fontId="85" fillId="0" borderId="100" xfId="0" applyFont="1" applyBorder="1" applyAlignment="1">
      <alignment horizontal="justify" vertical="center" wrapText="1"/>
    </xf>
    <xf numFmtId="0" fontId="85" fillId="0" borderId="101" xfId="0" applyFont="1" applyBorder="1" applyAlignment="1">
      <alignment horizontal="justify" vertical="center" wrapText="1"/>
    </xf>
    <xf numFmtId="0" fontId="85" fillId="0" borderId="102" xfId="0" applyFont="1" applyBorder="1" applyAlignment="1">
      <alignment horizontal="justify" vertical="center" wrapText="1"/>
    </xf>
    <xf numFmtId="0" fontId="84" fillId="0" borderId="100" xfId="0" applyFont="1" applyBorder="1" applyAlignment="1" applyProtection="1">
      <alignment horizontal="justify" vertical="center" wrapText="1"/>
      <protection locked="0"/>
    </xf>
    <xf numFmtId="0" fontId="84" fillId="0" borderId="101" xfId="0" applyFont="1" applyBorder="1" applyAlignment="1" applyProtection="1">
      <alignment horizontal="justify" vertical="center" wrapText="1"/>
      <protection locked="0"/>
    </xf>
    <xf numFmtId="0" fontId="84" fillId="0" borderId="102" xfId="0" applyFont="1" applyBorder="1" applyAlignment="1" applyProtection="1">
      <alignment horizontal="justify" vertical="center" wrapText="1"/>
      <protection locked="0"/>
    </xf>
    <xf numFmtId="0" fontId="27" fillId="0" borderId="100" xfId="0" applyFont="1" applyBorder="1" applyAlignment="1" applyProtection="1">
      <alignment horizontal="justify" vertical="center" wrapText="1"/>
      <protection locked="0"/>
    </xf>
    <xf numFmtId="0" fontId="27" fillId="0" borderId="102" xfId="0" applyFont="1" applyBorder="1" applyAlignment="1" applyProtection="1">
      <alignment horizontal="justify" vertical="center" wrapText="1"/>
      <protection locked="0"/>
    </xf>
    <xf numFmtId="0" fontId="27" fillId="0" borderId="100" xfId="0" applyFont="1" applyBorder="1" applyAlignment="1" applyProtection="1">
      <alignment horizontal="center" vertical="center" wrapText="1"/>
      <protection locked="0"/>
    </xf>
    <xf numFmtId="0" fontId="27" fillId="0" borderId="101" xfId="0" applyFont="1" applyBorder="1" applyAlignment="1" applyProtection="1">
      <alignment horizontal="center" vertical="center" wrapText="1"/>
      <protection locked="0"/>
    </xf>
    <xf numFmtId="0" fontId="27" fillId="0" borderId="102" xfId="0" applyFont="1" applyBorder="1" applyAlignment="1" applyProtection="1">
      <alignment horizontal="center" vertical="center" wrapText="1"/>
      <protection locked="0"/>
    </xf>
    <xf numFmtId="0" fontId="0" fillId="0" borderId="96" xfId="0" applyBorder="1" applyAlignment="1">
      <alignment horizontal="center" vertical="center" wrapText="1"/>
    </xf>
    <xf numFmtId="0" fontId="0" fillId="0" borderId="91" xfId="0" applyBorder="1" applyAlignment="1">
      <alignment horizontal="center" vertical="center" wrapText="1"/>
    </xf>
    <xf numFmtId="0" fontId="0" fillId="0" borderId="89" xfId="0" applyBorder="1" applyAlignment="1">
      <alignment horizontal="center" vertical="center" wrapText="1"/>
    </xf>
    <xf numFmtId="0" fontId="86" fillId="0" borderId="82" xfId="0" applyFont="1" applyBorder="1" applyAlignment="1">
      <alignment horizontal="center" vertical="center" wrapText="1"/>
    </xf>
    <xf numFmtId="0" fontId="86" fillId="0" borderId="60" xfId="0" applyFont="1" applyBorder="1" applyAlignment="1">
      <alignment horizontal="center" vertical="center" wrapText="1"/>
    </xf>
    <xf numFmtId="0" fontId="85" fillId="0" borderId="100" xfId="0" applyFont="1" applyBorder="1" applyAlignment="1">
      <alignment horizontal="center" vertical="center" wrapText="1"/>
    </xf>
    <xf numFmtId="0" fontId="85" fillId="0" borderId="102" xfId="0" applyFont="1" applyBorder="1" applyAlignment="1">
      <alignment horizontal="center" vertical="center" wrapText="1"/>
    </xf>
  </cellXfs>
  <cellStyles count="3">
    <cellStyle name="Normal" xfId="0" builtinId="0"/>
    <cellStyle name="Normal - Style1 2" xfId="1" xr:uid="{00000000-0005-0000-0000-000001000000}"/>
    <cellStyle name="Normal 2 2" xfId="2" xr:uid="{00000000-0005-0000-0000-000002000000}"/>
  </cellStyles>
  <dxfs count="109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886825" y="5196"/>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06780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176635" y="2682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5715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823959" y="1735801"/>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4256</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a16="http://schemas.microsoft.com/office/drawing/2014/main" id="{04F89C0E-F5B5-4D38-8F2E-6F227054A8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6258" cy="907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1114400</xdr:colOff>
      <xdr:row>2</xdr:row>
      <xdr:rowOff>191294</xdr:rowOff>
    </xdr:to>
    <xdr:pic>
      <xdr:nvPicPr>
        <xdr:cNvPr id="2" name="Imagen 1">
          <a:extLst>
            <a:ext uri="{FF2B5EF4-FFF2-40B4-BE49-F238E27FC236}">
              <a16:creationId xmlns:a16="http://schemas.microsoft.com/office/drawing/2014/main" id="{1CC8DA5A-98C0-4D99-98F3-8BA7F0E8A2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6258" cy="907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1114400</xdr:colOff>
      <xdr:row>2</xdr:row>
      <xdr:rowOff>191294</xdr:rowOff>
    </xdr:to>
    <xdr:pic>
      <xdr:nvPicPr>
        <xdr:cNvPr id="2" name="Imagen 1">
          <a:extLst>
            <a:ext uri="{FF2B5EF4-FFF2-40B4-BE49-F238E27FC236}">
              <a16:creationId xmlns:a16="http://schemas.microsoft.com/office/drawing/2014/main" id="{398CE73F-0655-4383-B33B-84899FDC92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6258" cy="907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131CD85F-26C9-4E99-B998-5542B558D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6258" cy="907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Usuario\Documents\ARCHIVOS%2520COMPUTADOR%2520SANDRA\CALIDAD\PLAN%2520DE%2520ACCI&#211;N%2520Y%2520RIESGOS%2520PALOQUEMAO\Documentos%2520finales\Formato%2520Riesgos%2520Despachos%2520Judiciales%2520Certificados%25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mador\OneDrive\Documentos\Norma%2520Icontec\Formato%2520ARIESGOS%25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Users\USUSARIO\Downloads\Nueva%2520Metodologia%2520Riesgos\Caja%2520de%2520Herramientas%2520Guia%2520DAPF\1.%25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603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093">
      <pivotArea field="1" type="button" dataOnly="0" labelOnly="1" outline="0" axis="axisRow" fieldPosition="1"/>
    </format>
    <format dxfId="1094">
      <pivotArea dataOnly="0" labelOnly="1" outline="0" fieldPosition="0">
        <references count="1">
          <reference field="0" count="1">
            <x v="0"/>
          </reference>
        </references>
      </pivotArea>
    </format>
    <format dxfId="1095">
      <pivotArea dataOnly="0" labelOnly="1" outline="0" fieldPosition="0">
        <references count="1">
          <reference field="0" count="1">
            <x v="1"/>
          </reference>
        </references>
      </pivotArea>
    </format>
    <format dxfId="1096">
      <pivotArea dataOnly="0" labelOnly="1" outline="0" fieldPosition="0">
        <references count="2">
          <reference field="0" count="1" selected="0">
            <x v="0"/>
          </reference>
          <reference field="1" count="5">
            <x v="0"/>
            <x v="6"/>
            <x v="7"/>
            <x v="8"/>
            <x v="9"/>
          </reference>
        </references>
      </pivotArea>
    </format>
    <format dxfId="109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871" dataDxfId="870">
  <autoFilter ref="B237:C247" xr:uid="{00000000-0009-0000-0100-000001000000}"/>
  <tableColumns count="2">
    <tableColumn id="1" xr3:uid="{00000000-0010-0000-0000-000001000000}" name="Criterios" dataDxfId="869"/>
    <tableColumn id="2" xr3:uid="{00000000-0010-0000-0000-000002000000}" name="Subcriterios" dataDxfId="86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topLeftCell="A14" zoomScale="85" zoomScaleNormal="85" workbookViewId="0">
      <selection activeCell="C11" sqref="C11:I11"/>
    </sheetView>
  </sheetViews>
  <sheetFormatPr defaultColWidth="11.42578125" defaultRowHeight="14.45"/>
  <cols>
    <col min="1" max="1" width="28.140625" customWidth="1"/>
    <col min="2" max="2" width="18" customWidth="1"/>
    <col min="3" max="3" width="14.140625" style="86" customWidth="1"/>
    <col min="4" max="8" width="12.42578125" customWidth="1"/>
  </cols>
  <sheetData>
    <row r="1" spans="1:9" ht="42" customHeight="1">
      <c r="A1" s="225" t="s">
        <v>0</v>
      </c>
      <c r="B1" s="225"/>
      <c r="C1" s="225"/>
      <c r="D1" s="225"/>
      <c r="E1" s="225"/>
      <c r="F1" s="225"/>
    </row>
    <row r="5" spans="1:9">
      <c r="D5" s="94"/>
      <c r="E5" s="94"/>
      <c r="F5" s="94"/>
      <c r="G5" s="94"/>
      <c r="H5" s="94"/>
    </row>
    <row r="6" spans="1:9">
      <c r="D6" s="94"/>
      <c r="E6" s="94"/>
      <c r="F6" s="94"/>
      <c r="G6" s="94"/>
      <c r="H6" s="94"/>
    </row>
    <row r="7" spans="1:9" ht="33.6">
      <c r="A7" s="226" t="s">
        <v>1</v>
      </c>
      <c r="B7" s="226"/>
      <c r="C7" s="226"/>
      <c r="D7" s="226"/>
      <c r="E7" s="226"/>
      <c r="F7" s="226"/>
      <c r="G7" s="226"/>
      <c r="H7" s="226"/>
      <c r="I7" s="226"/>
    </row>
    <row r="9" spans="1:9" s="87" customFormat="1" ht="81.75" customHeight="1">
      <c r="A9" s="88" t="s">
        <v>2</v>
      </c>
      <c r="B9" s="224" t="s">
        <v>3</v>
      </c>
      <c r="C9" s="224"/>
      <c r="D9" s="224"/>
      <c r="E9" s="224"/>
      <c r="F9" s="224"/>
      <c r="G9" s="224"/>
      <c r="H9" s="224"/>
      <c r="I9" s="224"/>
    </row>
    <row r="10" spans="1:9" s="87" customFormat="1" ht="16.7" customHeight="1">
      <c r="A10" s="92"/>
      <c r="B10" s="93"/>
      <c r="C10" s="93"/>
      <c r="D10" s="92"/>
      <c r="E10" s="91"/>
    </row>
    <row r="11" spans="1:9" s="87" customFormat="1" ht="84" customHeight="1">
      <c r="A11" s="88" t="s">
        <v>4</v>
      </c>
      <c r="B11" s="157" t="s">
        <v>5</v>
      </c>
      <c r="C11" s="224" t="s">
        <v>6</v>
      </c>
      <c r="D11" s="224"/>
      <c r="E11" s="224"/>
      <c r="F11" s="224"/>
      <c r="G11" s="224"/>
      <c r="H11" s="224"/>
      <c r="I11" s="224"/>
    </row>
    <row r="12" spans="1:9" ht="32.25" customHeight="1">
      <c r="A12" s="90"/>
    </row>
    <row r="13" spans="1:9" ht="32.25" customHeight="1">
      <c r="A13" s="89" t="s">
        <v>7</v>
      </c>
      <c r="B13" s="224" t="s">
        <v>8</v>
      </c>
      <c r="C13" s="224"/>
      <c r="D13" s="224"/>
      <c r="E13" s="224"/>
      <c r="F13" s="224"/>
      <c r="G13" s="224"/>
      <c r="H13" s="224"/>
      <c r="I13" s="224"/>
    </row>
    <row r="14" spans="1:9" s="87" customFormat="1" ht="69" customHeight="1">
      <c r="A14" s="89" t="s">
        <v>9</v>
      </c>
      <c r="B14" s="224"/>
      <c r="C14" s="224"/>
      <c r="D14" s="224"/>
      <c r="E14" s="224"/>
      <c r="F14" s="224"/>
      <c r="G14" s="224"/>
      <c r="H14" s="224"/>
      <c r="I14" s="224"/>
    </row>
    <row r="15" spans="1:9" s="87" customFormat="1" ht="54" customHeight="1">
      <c r="A15" s="89" t="s">
        <v>10</v>
      </c>
      <c r="B15" s="224"/>
      <c r="C15" s="224"/>
      <c r="D15" s="224"/>
      <c r="E15" s="224"/>
      <c r="F15" s="224"/>
      <c r="G15" s="224"/>
      <c r="H15" s="224"/>
      <c r="I15" s="224"/>
    </row>
    <row r="16" spans="1:9" s="87" customFormat="1" ht="54" customHeight="1">
      <c r="A16" s="88" t="s">
        <v>11</v>
      </c>
      <c r="B16" s="224"/>
      <c r="C16" s="224"/>
      <c r="D16" s="224"/>
      <c r="E16" s="224"/>
      <c r="F16" s="224"/>
      <c r="G16" s="224"/>
      <c r="H16" s="224"/>
      <c r="I16" s="224"/>
    </row>
    <row r="18" spans="1:9" s="87" customFormat="1" ht="54.75" customHeight="1">
      <c r="A18" s="88" t="s">
        <v>12</v>
      </c>
      <c r="B18" s="223">
        <v>44378</v>
      </c>
      <c r="C18" s="223"/>
      <c r="D18" s="223"/>
      <c r="E18" s="223"/>
      <c r="F18" s="223"/>
      <c r="G18" s="223"/>
      <c r="H18" s="223"/>
      <c r="I18" s="223"/>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4:AU63"/>
  <sheetViews>
    <sheetView zoomScale="70" zoomScaleNormal="70" workbookViewId="0">
      <selection activeCell="W2" sqref="W2"/>
    </sheetView>
  </sheetViews>
  <sheetFormatPr defaultColWidth="11.42578125" defaultRowHeight="14.4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368" t="s">
        <v>454</v>
      </c>
      <c r="C4" s="368"/>
      <c r="D4" s="368"/>
      <c r="E4" s="368"/>
      <c r="F4" s="368"/>
      <c r="G4" s="368"/>
      <c r="H4" s="368"/>
      <c r="I4" s="368"/>
      <c r="J4" s="369" t="s">
        <v>179</v>
      </c>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T4" s="370" t="s">
        <v>213</v>
      </c>
      <c r="AU4" s="370"/>
    </row>
    <row r="5" spans="2:47">
      <c r="B5" s="368"/>
      <c r="C5" s="368"/>
      <c r="D5" s="368"/>
      <c r="E5" s="368"/>
      <c r="F5" s="368"/>
      <c r="G5" s="368"/>
      <c r="H5" s="368"/>
      <c r="I5" s="368"/>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T5" s="370"/>
      <c r="AU5" s="370"/>
    </row>
    <row r="6" spans="2:47">
      <c r="B6" s="368"/>
      <c r="C6" s="368"/>
      <c r="D6" s="368"/>
      <c r="E6" s="368"/>
      <c r="F6" s="368"/>
      <c r="G6" s="368"/>
      <c r="H6" s="368"/>
      <c r="I6" s="368"/>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T6" s="370"/>
      <c r="AU6" s="370"/>
    </row>
    <row r="7" spans="2:47" ht="15" thickBot="1"/>
    <row r="8" spans="2:47" ht="15.6">
      <c r="B8" s="371" t="s">
        <v>363</v>
      </c>
      <c r="C8" s="371"/>
      <c r="D8" s="372"/>
      <c r="E8" s="373" t="s">
        <v>455</v>
      </c>
      <c r="F8" s="374"/>
      <c r="G8" s="374"/>
      <c r="H8" s="374"/>
      <c r="I8" s="375"/>
      <c r="J8" s="50" t="s">
        <v>456</v>
      </c>
      <c r="K8" s="51" t="s">
        <v>456</v>
      </c>
      <c r="L8" s="51" t="s">
        <v>456</v>
      </c>
      <c r="M8" s="51" t="s">
        <v>456</v>
      </c>
      <c r="N8" s="51" t="s">
        <v>456</v>
      </c>
      <c r="O8" s="52" t="s">
        <v>456</v>
      </c>
      <c r="P8" s="50" t="s">
        <v>456</v>
      </c>
      <c r="Q8" s="51" t="s">
        <v>456</v>
      </c>
      <c r="R8" s="51" t="s">
        <v>456</v>
      </c>
      <c r="S8" s="51" t="s">
        <v>456</v>
      </c>
      <c r="T8" s="51" t="s">
        <v>456</v>
      </c>
      <c r="U8" s="52" t="s">
        <v>456</v>
      </c>
      <c r="V8" s="50" t="s">
        <v>456</v>
      </c>
      <c r="W8" s="51" t="s">
        <v>456</v>
      </c>
      <c r="X8" s="51" t="s">
        <v>456</v>
      </c>
      <c r="Y8" s="51" t="s">
        <v>456</v>
      </c>
      <c r="Z8" s="51" t="s">
        <v>456</v>
      </c>
      <c r="AA8" s="52" t="s">
        <v>456</v>
      </c>
      <c r="AB8" s="50" t="s">
        <v>456</v>
      </c>
      <c r="AC8" s="51" t="s">
        <v>456</v>
      </c>
      <c r="AD8" s="51" t="s">
        <v>456</v>
      </c>
      <c r="AE8" s="51" t="s">
        <v>456</v>
      </c>
      <c r="AF8" s="51" t="s">
        <v>456</v>
      </c>
      <c r="AG8" s="52" t="s">
        <v>456</v>
      </c>
      <c r="AH8" s="53" t="s">
        <v>456</v>
      </c>
      <c r="AI8" s="54" t="s">
        <v>456</v>
      </c>
      <c r="AJ8" s="54" t="s">
        <v>456</v>
      </c>
      <c r="AK8" s="54" t="s">
        <v>456</v>
      </c>
      <c r="AL8" s="54" t="s">
        <v>456</v>
      </c>
      <c r="AN8" s="382" t="s">
        <v>457</v>
      </c>
      <c r="AO8" s="383"/>
      <c r="AP8" s="383"/>
      <c r="AQ8" s="383"/>
      <c r="AR8" s="383"/>
      <c r="AS8" s="384"/>
      <c r="AT8" s="391" t="s">
        <v>458</v>
      </c>
      <c r="AU8" s="391"/>
    </row>
    <row r="9" spans="2:47" ht="15.6">
      <c r="B9" s="371"/>
      <c r="C9" s="371"/>
      <c r="D9" s="372"/>
      <c r="E9" s="376"/>
      <c r="F9" s="377"/>
      <c r="G9" s="377"/>
      <c r="H9" s="377"/>
      <c r="I9" s="378"/>
      <c r="J9" s="55" t="s">
        <v>456</v>
      </c>
      <c r="K9" s="56" t="s">
        <v>456</v>
      </c>
      <c r="L9" s="56" t="s">
        <v>456</v>
      </c>
      <c r="M9" s="56" t="s">
        <v>456</v>
      </c>
      <c r="N9" s="56" t="s">
        <v>456</v>
      </c>
      <c r="O9" s="57" t="s">
        <v>456</v>
      </c>
      <c r="P9" s="55" t="s">
        <v>456</v>
      </c>
      <c r="Q9" s="56" t="s">
        <v>456</v>
      </c>
      <c r="R9" s="56" t="s">
        <v>456</v>
      </c>
      <c r="S9" s="56" t="s">
        <v>456</v>
      </c>
      <c r="T9" s="56" t="s">
        <v>456</v>
      </c>
      <c r="U9" s="57" t="s">
        <v>456</v>
      </c>
      <c r="V9" s="55" t="s">
        <v>456</v>
      </c>
      <c r="W9" s="56" t="s">
        <v>456</v>
      </c>
      <c r="X9" s="56" t="s">
        <v>456</v>
      </c>
      <c r="Y9" s="56" t="s">
        <v>456</v>
      </c>
      <c r="Z9" s="56" t="s">
        <v>456</v>
      </c>
      <c r="AA9" s="57" t="s">
        <v>456</v>
      </c>
      <c r="AB9" s="55" t="s">
        <v>456</v>
      </c>
      <c r="AC9" s="56" t="s">
        <v>456</v>
      </c>
      <c r="AD9" s="56" t="s">
        <v>456</v>
      </c>
      <c r="AE9" s="56" t="s">
        <v>456</v>
      </c>
      <c r="AF9" s="56" t="s">
        <v>456</v>
      </c>
      <c r="AG9" s="57" t="s">
        <v>456</v>
      </c>
      <c r="AH9" s="58" t="s">
        <v>456</v>
      </c>
      <c r="AI9" s="59" t="s">
        <v>456</v>
      </c>
      <c r="AJ9" s="59" t="s">
        <v>456</v>
      </c>
      <c r="AK9" s="59" t="s">
        <v>456</v>
      </c>
      <c r="AL9" s="59" t="s">
        <v>456</v>
      </c>
      <c r="AN9" s="385"/>
      <c r="AO9" s="386"/>
      <c r="AP9" s="386"/>
      <c r="AQ9" s="386"/>
      <c r="AR9" s="386"/>
      <c r="AS9" s="387"/>
      <c r="AT9" s="391"/>
      <c r="AU9" s="391"/>
    </row>
    <row r="10" spans="2:47" ht="15.6">
      <c r="B10" s="371"/>
      <c r="C10" s="371"/>
      <c r="D10" s="372"/>
      <c r="E10" s="376"/>
      <c r="F10" s="377"/>
      <c r="G10" s="377"/>
      <c r="H10" s="377"/>
      <c r="I10" s="378"/>
      <c r="J10" s="55" t="s">
        <v>456</v>
      </c>
      <c r="K10" s="56" t="s">
        <v>456</v>
      </c>
      <c r="L10" s="56" t="s">
        <v>456</v>
      </c>
      <c r="M10" s="56" t="s">
        <v>456</v>
      </c>
      <c r="N10" s="56" t="s">
        <v>456</v>
      </c>
      <c r="O10" s="57" t="s">
        <v>456</v>
      </c>
      <c r="P10" s="55" t="s">
        <v>456</v>
      </c>
      <c r="Q10" s="56" t="s">
        <v>456</v>
      </c>
      <c r="R10" s="56" t="s">
        <v>456</v>
      </c>
      <c r="S10" s="56" t="s">
        <v>456</v>
      </c>
      <c r="T10" s="56" t="s">
        <v>456</v>
      </c>
      <c r="U10" s="57" t="s">
        <v>456</v>
      </c>
      <c r="V10" s="55" t="s">
        <v>456</v>
      </c>
      <c r="W10" s="56" t="s">
        <v>456</v>
      </c>
      <c r="X10" s="56" t="s">
        <v>456</v>
      </c>
      <c r="Y10" s="56" t="s">
        <v>456</v>
      </c>
      <c r="Z10" s="56" t="s">
        <v>456</v>
      </c>
      <c r="AA10" s="57" t="s">
        <v>456</v>
      </c>
      <c r="AB10" s="55" t="s">
        <v>456</v>
      </c>
      <c r="AC10" s="56" t="s">
        <v>456</v>
      </c>
      <c r="AD10" s="56" t="s">
        <v>456</v>
      </c>
      <c r="AE10" s="56" t="s">
        <v>456</v>
      </c>
      <c r="AF10" s="56" t="s">
        <v>456</v>
      </c>
      <c r="AG10" s="57" t="s">
        <v>456</v>
      </c>
      <c r="AH10" s="58" t="s">
        <v>456</v>
      </c>
      <c r="AI10" s="59" t="s">
        <v>456</v>
      </c>
      <c r="AJ10" s="59" t="s">
        <v>456</v>
      </c>
      <c r="AK10" s="59" t="s">
        <v>456</v>
      </c>
      <c r="AL10" s="59" t="s">
        <v>456</v>
      </c>
      <c r="AN10" s="385"/>
      <c r="AO10" s="386"/>
      <c r="AP10" s="386"/>
      <c r="AQ10" s="386"/>
      <c r="AR10" s="386"/>
      <c r="AS10" s="387"/>
      <c r="AT10" s="391"/>
      <c r="AU10" s="391"/>
    </row>
    <row r="11" spans="2:47" ht="15.6">
      <c r="B11" s="371"/>
      <c r="C11" s="371"/>
      <c r="D11" s="372"/>
      <c r="E11" s="376"/>
      <c r="F11" s="377"/>
      <c r="G11" s="377"/>
      <c r="H11" s="377"/>
      <c r="I11" s="378"/>
      <c r="J11" s="55" t="s">
        <v>456</v>
      </c>
      <c r="K11" s="56" t="s">
        <v>456</v>
      </c>
      <c r="L11" s="56" t="s">
        <v>456</v>
      </c>
      <c r="M11" s="56" t="s">
        <v>456</v>
      </c>
      <c r="N11" s="56" t="s">
        <v>456</v>
      </c>
      <c r="O11" s="57" t="s">
        <v>456</v>
      </c>
      <c r="P11" s="55" t="s">
        <v>456</v>
      </c>
      <c r="Q11" s="56" t="s">
        <v>456</v>
      </c>
      <c r="R11" s="56" t="s">
        <v>456</v>
      </c>
      <c r="S11" s="56" t="s">
        <v>456</v>
      </c>
      <c r="T11" s="56" t="s">
        <v>456</v>
      </c>
      <c r="U11" s="57" t="s">
        <v>456</v>
      </c>
      <c r="V11" s="55" t="s">
        <v>456</v>
      </c>
      <c r="W11" s="56" t="s">
        <v>456</v>
      </c>
      <c r="X11" s="56" t="s">
        <v>456</v>
      </c>
      <c r="Y11" s="56" t="s">
        <v>456</v>
      </c>
      <c r="Z11" s="56" t="s">
        <v>456</v>
      </c>
      <c r="AA11" s="57" t="s">
        <v>456</v>
      </c>
      <c r="AB11" s="55" t="s">
        <v>456</v>
      </c>
      <c r="AC11" s="56" t="s">
        <v>456</v>
      </c>
      <c r="AD11" s="56" t="s">
        <v>456</v>
      </c>
      <c r="AE11" s="56" t="s">
        <v>456</v>
      </c>
      <c r="AF11" s="56" t="s">
        <v>456</v>
      </c>
      <c r="AG11" s="57" t="s">
        <v>456</v>
      </c>
      <c r="AH11" s="58" t="s">
        <v>456</v>
      </c>
      <c r="AI11" s="59" t="s">
        <v>456</v>
      </c>
      <c r="AJ11" s="59" t="s">
        <v>456</v>
      </c>
      <c r="AK11" s="59" t="s">
        <v>456</v>
      </c>
      <c r="AL11" s="59" t="s">
        <v>456</v>
      </c>
      <c r="AN11" s="385"/>
      <c r="AO11" s="386"/>
      <c r="AP11" s="386"/>
      <c r="AQ11" s="386"/>
      <c r="AR11" s="386"/>
      <c r="AS11" s="387"/>
      <c r="AT11" s="391"/>
      <c r="AU11" s="391"/>
    </row>
    <row r="12" spans="2:47" ht="15.6">
      <c r="B12" s="371"/>
      <c r="C12" s="371"/>
      <c r="D12" s="372"/>
      <c r="E12" s="376"/>
      <c r="F12" s="377"/>
      <c r="G12" s="377"/>
      <c r="H12" s="377"/>
      <c r="I12" s="378"/>
      <c r="J12" s="55" t="s">
        <v>456</v>
      </c>
      <c r="K12" s="56" t="s">
        <v>456</v>
      </c>
      <c r="L12" s="56" t="s">
        <v>456</v>
      </c>
      <c r="M12" s="56" t="s">
        <v>456</v>
      </c>
      <c r="N12" s="56" t="s">
        <v>456</v>
      </c>
      <c r="O12" s="57" t="s">
        <v>456</v>
      </c>
      <c r="P12" s="55" t="s">
        <v>456</v>
      </c>
      <c r="Q12" s="56" t="s">
        <v>456</v>
      </c>
      <c r="R12" s="56" t="s">
        <v>456</v>
      </c>
      <c r="S12" s="56" t="s">
        <v>456</v>
      </c>
      <c r="T12" s="56" t="s">
        <v>456</v>
      </c>
      <c r="U12" s="57" t="s">
        <v>456</v>
      </c>
      <c r="V12" s="55" t="s">
        <v>456</v>
      </c>
      <c r="W12" s="56" t="s">
        <v>456</v>
      </c>
      <c r="X12" s="56" t="s">
        <v>456</v>
      </c>
      <c r="Y12" s="56" t="s">
        <v>456</v>
      </c>
      <c r="Z12" s="56" t="s">
        <v>456</v>
      </c>
      <c r="AA12" s="57" t="s">
        <v>456</v>
      </c>
      <c r="AB12" s="55" t="s">
        <v>456</v>
      </c>
      <c r="AC12" s="56" t="s">
        <v>456</v>
      </c>
      <c r="AD12" s="56" t="s">
        <v>456</v>
      </c>
      <c r="AE12" s="56" t="s">
        <v>456</v>
      </c>
      <c r="AF12" s="56" t="s">
        <v>456</v>
      </c>
      <c r="AG12" s="57" t="s">
        <v>456</v>
      </c>
      <c r="AH12" s="58" t="s">
        <v>456</v>
      </c>
      <c r="AI12" s="59" t="s">
        <v>456</v>
      </c>
      <c r="AJ12" s="59" t="s">
        <v>456</v>
      </c>
      <c r="AK12" s="59" t="s">
        <v>456</v>
      </c>
      <c r="AL12" s="59" t="s">
        <v>456</v>
      </c>
      <c r="AN12" s="385"/>
      <c r="AO12" s="386"/>
      <c r="AP12" s="386"/>
      <c r="AQ12" s="386"/>
      <c r="AR12" s="386"/>
      <c r="AS12" s="387"/>
      <c r="AT12" s="391"/>
      <c r="AU12" s="391"/>
    </row>
    <row r="13" spans="2:47" ht="15.6">
      <c r="B13" s="371"/>
      <c r="C13" s="371"/>
      <c r="D13" s="372"/>
      <c r="E13" s="376"/>
      <c r="F13" s="377"/>
      <c r="G13" s="377"/>
      <c r="H13" s="377"/>
      <c r="I13" s="378"/>
      <c r="J13" s="55" t="s">
        <v>456</v>
      </c>
      <c r="K13" s="56" t="s">
        <v>456</v>
      </c>
      <c r="L13" s="56" t="s">
        <v>456</v>
      </c>
      <c r="M13" s="56" t="s">
        <v>456</v>
      </c>
      <c r="N13" s="56" t="s">
        <v>456</v>
      </c>
      <c r="O13" s="57" t="s">
        <v>456</v>
      </c>
      <c r="P13" s="55" t="s">
        <v>456</v>
      </c>
      <c r="Q13" s="56" t="s">
        <v>456</v>
      </c>
      <c r="R13" s="56" t="s">
        <v>456</v>
      </c>
      <c r="S13" s="56" t="s">
        <v>456</v>
      </c>
      <c r="T13" s="56" t="s">
        <v>456</v>
      </c>
      <c r="U13" s="57" t="s">
        <v>456</v>
      </c>
      <c r="V13" s="55" t="s">
        <v>456</v>
      </c>
      <c r="W13" s="56" t="s">
        <v>456</v>
      </c>
      <c r="X13" s="56" t="s">
        <v>456</v>
      </c>
      <c r="Y13" s="56" t="s">
        <v>456</v>
      </c>
      <c r="Z13" s="56" t="s">
        <v>456</v>
      </c>
      <c r="AA13" s="57" t="s">
        <v>456</v>
      </c>
      <c r="AB13" s="55" t="s">
        <v>456</v>
      </c>
      <c r="AC13" s="56" t="s">
        <v>456</v>
      </c>
      <c r="AD13" s="56" t="s">
        <v>456</v>
      </c>
      <c r="AE13" s="56" t="s">
        <v>456</v>
      </c>
      <c r="AF13" s="56" t="s">
        <v>456</v>
      </c>
      <c r="AG13" s="57" t="s">
        <v>456</v>
      </c>
      <c r="AH13" s="58" t="s">
        <v>456</v>
      </c>
      <c r="AI13" s="59" t="s">
        <v>456</v>
      </c>
      <c r="AJ13" s="59" t="s">
        <v>456</v>
      </c>
      <c r="AK13" s="59" t="s">
        <v>456</v>
      </c>
      <c r="AL13" s="59" t="s">
        <v>456</v>
      </c>
      <c r="AN13" s="385"/>
      <c r="AO13" s="386"/>
      <c r="AP13" s="386"/>
      <c r="AQ13" s="386"/>
      <c r="AR13" s="386"/>
      <c r="AS13" s="387"/>
      <c r="AT13" s="391"/>
      <c r="AU13" s="391"/>
    </row>
    <row r="14" spans="2:47" ht="5.25" customHeight="1" thickBot="1">
      <c r="B14" s="371"/>
      <c r="C14" s="371"/>
      <c r="D14" s="372"/>
      <c r="E14" s="376"/>
      <c r="F14" s="377"/>
      <c r="G14" s="377"/>
      <c r="H14" s="377"/>
      <c r="I14" s="378"/>
      <c r="J14" s="55" t="s">
        <v>456</v>
      </c>
      <c r="K14" s="56" t="s">
        <v>456</v>
      </c>
      <c r="L14" s="56" t="s">
        <v>456</v>
      </c>
      <c r="M14" s="56" t="s">
        <v>456</v>
      </c>
      <c r="N14" s="56" t="s">
        <v>456</v>
      </c>
      <c r="O14" s="57" t="s">
        <v>456</v>
      </c>
      <c r="P14" s="55" t="s">
        <v>456</v>
      </c>
      <c r="Q14" s="56" t="s">
        <v>456</v>
      </c>
      <c r="R14" s="56" t="s">
        <v>456</v>
      </c>
      <c r="S14" s="56" t="s">
        <v>456</v>
      </c>
      <c r="T14" s="56" t="s">
        <v>456</v>
      </c>
      <c r="U14" s="57" t="s">
        <v>456</v>
      </c>
      <c r="V14" s="55" t="s">
        <v>456</v>
      </c>
      <c r="W14" s="56" t="s">
        <v>456</v>
      </c>
      <c r="X14" s="56" t="s">
        <v>456</v>
      </c>
      <c r="Y14" s="56" t="s">
        <v>456</v>
      </c>
      <c r="Z14" s="56" t="s">
        <v>456</v>
      </c>
      <c r="AA14" s="57" t="s">
        <v>456</v>
      </c>
      <c r="AB14" s="55" t="s">
        <v>456</v>
      </c>
      <c r="AC14" s="56" t="s">
        <v>456</v>
      </c>
      <c r="AD14" s="56" t="s">
        <v>456</v>
      </c>
      <c r="AE14" s="56" t="s">
        <v>456</v>
      </c>
      <c r="AF14" s="56" t="s">
        <v>456</v>
      </c>
      <c r="AG14" s="57" t="s">
        <v>456</v>
      </c>
      <c r="AH14" s="58" t="s">
        <v>456</v>
      </c>
      <c r="AI14" s="59" t="s">
        <v>456</v>
      </c>
      <c r="AJ14" s="59" t="s">
        <v>456</v>
      </c>
      <c r="AK14" s="59" t="s">
        <v>456</v>
      </c>
      <c r="AL14" s="59" t="s">
        <v>456</v>
      </c>
      <c r="AN14" s="385"/>
      <c r="AO14" s="386"/>
      <c r="AP14" s="386"/>
      <c r="AQ14" s="386"/>
      <c r="AR14" s="386"/>
      <c r="AS14" s="387"/>
      <c r="AT14" s="391"/>
      <c r="AU14" s="391"/>
    </row>
    <row r="15" spans="2:47" ht="16.149999999999999" hidden="1" thickBot="1">
      <c r="B15" s="371"/>
      <c r="C15" s="371"/>
      <c r="D15" s="372"/>
      <c r="E15" s="376"/>
      <c r="F15" s="377"/>
      <c r="G15" s="377"/>
      <c r="H15" s="377"/>
      <c r="I15" s="378"/>
      <c r="J15" s="55" t="s">
        <v>456</v>
      </c>
      <c r="K15" s="56" t="s">
        <v>456</v>
      </c>
      <c r="L15" s="56" t="s">
        <v>456</v>
      </c>
      <c r="M15" s="56" t="s">
        <v>456</v>
      </c>
      <c r="N15" s="56" t="s">
        <v>456</v>
      </c>
      <c r="O15" s="57" t="s">
        <v>456</v>
      </c>
      <c r="P15" s="55" t="s">
        <v>456</v>
      </c>
      <c r="Q15" s="56" t="s">
        <v>456</v>
      </c>
      <c r="R15" s="56" t="s">
        <v>456</v>
      </c>
      <c r="S15" s="56" t="s">
        <v>456</v>
      </c>
      <c r="T15" s="56" t="s">
        <v>456</v>
      </c>
      <c r="U15" s="57" t="s">
        <v>456</v>
      </c>
      <c r="V15" s="55" t="s">
        <v>456</v>
      </c>
      <c r="W15" s="56" t="s">
        <v>456</v>
      </c>
      <c r="X15" s="56" t="s">
        <v>456</v>
      </c>
      <c r="Y15" s="56" t="s">
        <v>456</v>
      </c>
      <c r="Z15" s="56" t="s">
        <v>456</v>
      </c>
      <c r="AA15" s="57" t="s">
        <v>456</v>
      </c>
      <c r="AB15" s="55" t="s">
        <v>456</v>
      </c>
      <c r="AC15" s="56" t="s">
        <v>456</v>
      </c>
      <c r="AD15" s="56" t="s">
        <v>456</v>
      </c>
      <c r="AE15" s="56" t="s">
        <v>456</v>
      </c>
      <c r="AF15" s="56" t="s">
        <v>456</v>
      </c>
      <c r="AG15" s="57" t="s">
        <v>456</v>
      </c>
      <c r="AH15" s="58" t="s">
        <v>456</v>
      </c>
      <c r="AI15" s="59" t="s">
        <v>456</v>
      </c>
      <c r="AJ15" s="59" t="s">
        <v>456</v>
      </c>
      <c r="AK15" s="59" t="s">
        <v>456</v>
      </c>
      <c r="AL15" s="59" t="s">
        <v>456</v>
      </c>
      <c r="AN15" s="385"/>
      <c r="AO15" s="386"/>
      <c r="AP15" s="386"/>
      <c r="AQ15" s="386"/>
      <c r="AR15" s="386"/>
      <c r="AS15" s="387"/>
      <c r="AT15" s="36"/>
      <c r="AU15" s="36"/>
    </row>
    <row r="16" spans="2:47" ht="16.149999999999999" hidden="1" thickBot="1">
      <c r="B16" s="371"/>
      <c r="C16" s="371"/>
      <c r="D16" s="372"/>
      <c r="E16" s="376"/>
      <c r="F16" s="377"/>
      <c r="G16" s="377"/>
      <c r="H16" s="377"/>
      <c r="I16" s="378"/>
      <c r="J16" s="55" t="s">
        <v>456</v>
      </c>
      <c r="K16" s="56" t="s">
        <v>456</v>
      </c>
      <c r="L16" s="56" t="s">
        <v>456</v>
      </c>
      <c r="M16" s="56" t="s">
        <v>456</v>
      </c>
      <c r="N16" s="56" t="s">
        <v>456</v>
      </c>
      <c r="O16" s="57" t="s">
        <v>456</v>
      </c>
      <c r="P16" s="55" t="s">
        <v>456</v>
      </c>
      <c r="Q16" s="56" t="s">
        <v>456</v>
      </c>
      <c r="R16" s="56" t="s">
        <v>456</v>
      </c>
      <c r="S16" s="56" t="s">
        <v>456</v>
      </c>
      <c r="T16" s="56" t="s">
        <v>456</v>
      </c>
      <c r="U16" s="57" t="s">
        <v>456</v>
      </c>
      <c r="V16" s="55" t="s">
        <v>456</v>
      </c>
      <c r="W16" s="56" t="s">
        <v>456</v>
      </c>
      <c r="X16" s="56" t="s">
        <v>456</v>
      </c>
      <c r="Y16" s="56" t="s">
        <v>456</v>
      </c>
      <c r="Z16" s="56" t="s">
        <v>456</v>
      </c>
      <c r="AA16" s="57" t="s">
        <v>456</v>
      </c>
      <c r="AB16" s="55" t="s">
        <v>456</v>
      </c>
      <c r="AC16" s="56" t="s">
        <v>456</v>
      </c>
      <c r="AD16" s="56" t="s">
        <v>456</v>
      </c>
      <c r="AE16" s="56" t="s">
        <v>456</v>
      </c>
      <c r="AF16" s="56" t="s">
        <v>456</v>
      </c>
      <c r="AG16" s="57" t="s">
        <v>456</v>
      </c>
      <c r="AH16" s="58" t="s">
        <v>456</v>
      </c>
      <c r="AI16" s="59" t="s">
        <v>456</v>
      </c>
      <c r="AJ16" s="59" t="s">
        <v>456</v>
      </c>
      <c r="AK16" s="59" t="s">
        <v>456</v>
      </c>
      <c r="AL16" s="59" t="s">
        <v>456</v>
      </c>
      <c r="AN16" s="385"/>
      <c r="AO16" s="386"/>
      <c r="AP16" s="386"/>
      <c r="AQ16" s="386"/>
      <c r="AR16" s="386"/>
      <c r="AS16" s="387"/>
      <c r="AT16" s="36"/>
      <c r="AU16" s="36"/>
    </row>
    <row r="17" spans="2:47" ht="16.149999999999999" hidden="1" thickBot="1">
      <c r="B17" s="371"/>
      <c r="C17" s="371"/>
      <c r="D17" s="372"/>
      <c r="E17" s="379"/>
      <c r="F17" s="380"/>
      <c r="G17" s="380"/>
      <c r="H17" s="380"/>
      <c r="I17" s="381"/>
      <c r="J17" s="60" t="s">
        <v>456</v>
      </c>
      <c r="K17" s="61" t="s">
        <v>456</v>
      </c>
      <c r="L17" s="61" t="s">
        <v>456</v>
      </c>
      <c r="M17" s="61" t="s">
        <v>456</v>
      </c>
      <c r="N17" s="61" t="s">
        <v>456</v>
      </c>
      <c r="O17" s="62" t="s">
        <v>456</v>
      </c>
      <c r="P17" s="55" t="s">
        <v>456</v>
      </c>
      <c r="Q17" s="56" t="s">
        <v>456</v>
      </c>
      <c r="R17" s="56" t="s">
        <v>456</v>
      </c>
      <c r="S17" s="56" t="s">
        <v>456</v>
      </c>
      <c r="T17" s="56" t="s">
        <v>456</v>
      </c>
      <c r="U17" s="57" t="s">
        <v>456</v>
      </c>
      <c r="V17" s="60" t="s">
        <v>456</v>
      </c>
      <c r="W17" s="61" t="s">
        <v>456</v>
      </c>
      <c r="X17" s="61" t="s">
        <v>456</v>
      </c>
      <c r="Y17" s="61" t="s">
        <v>456</v>
      </c>
      <c r="Z17" s="61" t="s">
        <v>456</v>
      </c>
      <c r="AA17" s="62" t="s">
        <v>456</v>
      </c>
      <c r="AB17" s="55" t="s">
        <v>456</v>
      </c>
      <c r="AC17" s="56" t="s">
        <v>456</v>
      </c>
      <c r="AD17" s="56" t="s">
        <v>456</v>
      </c>
      <c r="AE17" s="56" t="s">
        <v>456</v>
      </c>
      <c r="AF17" s="56" t="s">
        <v>456</v>
      </c>
      <c r="AG17" s="57" t="s">
        <v>456</v>
      </c>
      <c r="AH17" s="63" t="s">
        <v>456</v>
      </c>
      <c r="AI17" s="64" t="s">
        <v>456</v>
      </c>
      <c r="AJ17" s="64" t="s">
        <v>456</v>
      </c>
      <c r="AK17" s="64" t="s">
        <v>456</v>
      </c>
      <c r="AL17" s="64" t="s">
        <v>456</v>
      </c>
      <c r="AN17" s="388"/>
      <c r="AO17" s="389"/>
      <c r="AP17" s="389"/>
      <c r="AQ17" s="389"/>
      <c r="AR17" s="389"/>
      <c r="AS17" s="390"/>
      <c r="AT17" s="36"/>
      <c r="AU17" s="36"/>
    </row>
    <row r="18" spans="2:47" ht="15.75" customHeight="1">
      <c r="B18" s="371"/>
      <c r="C18" s="371"/>
      <c r="D18" s="372"/>
      <c r="E18" s="373" t="s">
        <v>459</v>
      </c>
      <c r="F18" s="374"/>
      <c r="G18" s="374"/>
      <c r="H18" s="374"/>
      <c r="I18" s="374"/>
      <c r="J18" s="147" t="s">
        <v>456</v>
      </c>
      <c r="K18" s="148" t="s">
        <v>456</v>
      </c>
      <c r="L18" s="148" t="s">
        <v>456</v>
      </c>
      <c r="M18" s="148" t="s">
        <v>456</v>
      </c>
      <c r="N18" s="148" t="s">
        <v>456</v>
      </c>
      <c r="O18" s="149" t="s">
        <v>456</v>
      </c>
      <c r="P18" s="147" t="s">
        <v>456</v>
      </c>
      <c r="Q18" s="148" t="s">
        <v>456</v>
      </c>
      <c r="R18" s="65" t="s">
        <v>456</v>
      </c>
      <c r="S18" s="65" t="s">
        <v>456</v>
      </c>
      <c r="T18" s="65" t="s">
        <v>456</v>
      </c>
      <c r="U18" s="66" t="s">
        <v>456</v>
      </c>
      <c r="V18" s="50" t="s">
        <v>456</v>
      </c>
      <c r="W18" s="51" t="s">
        <v>456</v>
      </c>
      <c r="X18" s="51" t="s">
        <v>456</v>
      </c>
      <c r="Y18" s="51" t="s">
        <v>456</v>
      </c>
      <c r="Z18" s="51" t="s">
        <v>456</v>
      </c>
      <c r="AA18" s="52" t="s">
        <v>456</v>
      </c>
      <c r="AB18" s="50" t="s">
        <v>456</v>
      </c>
      <c r="AC18" s="51" t="s">
        <v>456</v>
      </c>
      <c r="AD18" s="51" t="s">
        <v>456</v>
      </c>
      <c r="AE18" s="51" t="s">
        <v>456</v>
      </c>
      <c r="AF18" s="51" t="s">
        <v>456</v>
      </c>
      <c r="AG18" s="52" t="s">
        <v>456</v>
      </c>
      <c r="AH18" s="53" t="s">
        <v>456</v>
      </c>
      <c r="AI18" s="54" t="s">
        <v>456</v>
      </c>
      <c r="AJ18" s="54" t="s">
        <v>456</v>
      </c>
      <c r="AK18" s="54" t="s">
        <v>456</v>
      </c>
      <c r="AL18" s="54" t="s">
        <v>456</v>
      </c>
      <c r="AN18" s="393" t="s">
        <v>460</v>
      </c>
      <c r="AO18" s="394"/>
      <c r="AP18" s="394"/>
      <c r="AQ18" s="394"/>
      <c r="AR18" s="394"/>
      <c r="AS18" s="394"/>
      <c r="AT18" s="399" t="s">
        <v>461</v>
      </c>
      <c r="AU18" s="400"/>
    </row>
    <row r="19" spans="2:47" ht="15.75" customHeight="1">
      <c r="B19" s="371"/>
      <c r="C19" s="371"/>
      <c r="D19" s="372"/>
      <c r="E19" s="392"/>
      <c r="F19" s="377"/>
      <c r="G19" s="377"/>
      <c r="H19" s="377"/>
      <c r="I19" s="377"/>
      <c r="J19" s="150" t="s">
        <v>456</v>
      </c>
      <c r="K19" s="151" t="s">
        <v>456</v>
      </c>
      <c r="L19" s="151" t="s">
        <v>456</v>
      </c>
      <c r="M19" s="151" t="s">
        <v>456</v>
      </c>
      <c r="N19" s="151" t="s">
        <v>456</v>
      </c>
      <c r="O19" s="152" t="s">
        <v>456</v>
      </c>
      <c r="P19" s="150" t="s">
        <v>456</v>
      </c>
      <c r="Q19" s="151" t="s">
        <v>456</v>
      </c>
      <c r="R19" s="68" t="s">
        <v>456</v>
      </c>
      <c r="S19" s="68" t="s">
        <v>456</v>
      </c>
      <c r="T19" s="68" t="s">
        <v>456</v>
      </c>
      <c r="U19" s="69" t="s">
        <v>456</v>
      </c>
      <c r="V19" s="55" t="s">
        <v>456</v>
      </c>
      <c r="W19" s="56" t="s">
        <v>456</v>
      </c>
      <c r="X19" s="56" t="s">
        <v>456</v>
      </c>
      <c r="Y19" s="56" t="s">
        <v>456</v>
      </c>
      <c r="Z19" s="56" t="s">
        <v>456</v>
      </c>
      <c r="AA19" s="57" t="s">
        <v>456</v>
      </c>
      <c r="AB19" s="55" t="s">
        <v>456</v>
      </c>
      <c r="AC19" s="56" t="s">
        <v>456</v>
      </c>
      <c r="AD19" s="56" t="s">
        <v>456</v>
      </c>
      <c r="AE19" s="56" t="s">
        <v>456</v>
      </c>
      <c r="AF19" s="56" t="s">
        <v>456</v>
      </c>
      <c r="AG19" s="57" t="s">
        <v>456</v>
      </c>
      <c r="AH19" s="58" t="s">
        <v>456</v>
      </c>
      <c r="AI19" s="59" t="s">
        <v>456</v>
      </c>
      <c r="AJ19" s="59" t="s">
        <v>456</v>
      </c>
      <c r="AK19" s="59" t="s">
        <v>456</v>
      </c>
      <c r="AL19" s="59" t="s">
        <v>456</v>
      </c>
      <c r="AN19" s="395"/>
      <c r="AO19" s="396"/>
      <c r="AP19" s="396"/>
      <c r="AQ19" s="396"/>
      <c r="AR19" s="396"/>
      <c r="AS19" s="396"/>
      <c r="AT19" s="401"/>
      <c r="AU19" s="402"/>
    </row>
    <row r="20" spans="2:47" ht="15.75" customHeight="1">
      <c r="B20" s="371"/>
      <c r="C20" s="371"/>
      <c r="D20" s="372"/>
      <c r="E20" s="376"/>
      <c r="F20" s="377"/>
      <c r="G20" s="377"/>
      <c r="H20" s="377"/>
      <c r="I20" s="377"/>
      <c r="J20" s="150" t="s">
        <v>456</v>
      </c>
      <c r="K20" s="151" t="s">
        <v>456</v>
      </c>
      <c r="L20" s="151" t="s">
        <v>456</v>
      </c>
      <c r="M20" s="151" t="s">
        <v>456</v>
      </c>
      <c r="N20" s="151" t="s">
        <v>456</v>
      </c>
      <c r="O20" s="152" t="s">
        <v>456</v>
      </c>
      <c r="P20" s="150" t="s">
        <v>456</v>
      </c>
      <c r="Q20" s="151" t="s">
        <v>456</v>
      </c>
      <c r="R20" s="68" t="s">
        <v>456</v>
      </c>
      <c r="S20" s="68" t="s">
        <v>456</v>
      </c>
      <c r="T20" s="68" t="s">
        <v>456</v>
      </c>
      <c r="U20" s="69" t="s">
        <v>456</v>
      </c>
      <c r="V20" s="55" t="s">
        <v>456</v>
      </c>
      <c r="W20" s="56" t="s">
        <v>456</v>
      </c>
      <c r="X20" s="56" t="s">
        <v>456</v>
      </c>
      <c r="Y20" s="56" t="s">
        <v>456</v>
      </c>
      <c r="Z20" s="56" t="s">
        <v>456</v>
      </c>
      <c r="AA20" s="57" t="s">
        <v>456</v>
      </c>
      <c r="AB20" s="55" t="s">
        <v>456</v>
      </c>
      <c r="AC20" s="56" t="s">
        <v>456</v>
      </c>
      <c r="AD20" s="56" t="s">
        <v>456</v>
      </c>
      <c r="AE20" s="56" t="s">
        <v>456</v>
      </c>
      <c r="AF20" s="56" t="s">
        <v>456</v>
      </c>
      <c r="AG20" s="57" t="s">
        <v>456</v>
      </c>
      <c r="AH20" s="58" t="s">
        <v>456</v>
      </c>
      <c r="AI20" s="59" t="s">
        <v>456</v>
      </c>
      <c r="AJ20" s="59" t="s">
        <v>456</v>
      </c>
      <c r="AK20" s="59" t="s">
        <v>456</v>
      </c>
      <c r="AL20" s="59" t="s">
        <v>456</v>
      </c>
      <c r="AN20" s="395"/>
      <c r="AO20" s="396"/>
      <c r="AP20" s="396"/>
      <c r="AQ20" s="396"/>
      <c r="AR20" s="396"/>
      <c r="AS20" s="396"/>
      <c r="AT20" s="401"/>
      <c r="AU20" s="402"/>
    </row>
    <row r="21" spans="2:47" ht="15.75" customHeight="1">
      <c r="B21" s="371"/>
      <c r="C21" s="371"/>
      <c r="D21" s="372"/>
      <c r="E21" s="376"/>
      <c r="F21" s="377"/>
      <c r="G21" s="377"/>
      <c r="H21" s="377"/>
      <c r="I21" s="377"/>
      <c r="J21" s="150" t="s">
        <v>456</v>
      </c>
      <c r="K21" s="151" t="s">
        <v>456</v>
      </c>
      <c r="L21" s="151" t="s">
        <v>456</v>
      </c>
      <c r="M21" s="151" t="s">
        <v>456</v>
      </c>
      <c r="N21" s="151" t="s">
        <v>456</v>
      </c>
      <c r="O21" s="152" t="s">
        <v>456</v>
      </c>
      <c r="P21" s="150" t="s">
        <v>456</v>
      </c>
      <c r="Q21" s="151" t="s">
        <v>456</v>
      </c>
      <c r="R21" s="68" t="s">
        <v>456</v>
      </c>
      <c r="S21" s="68" t="s">
        <v>456</v>
      </c>
      <c r="T21" s="68" t="s">
        <v>456</v>
      </c>
      <c r="U21" s="69" t="s">
        <v>456</v>
      </c>
      <c r="V21" s="55" t="s">
        <v>456</v>
      </c>
      <c r="W21" s="56" t="s">
        <v>456</v>
      </c>
      <c r="X21" s="56" t="s">
        <v>456</v>
      </c>
      <c r="Y21" s="56" t="s">
        <v>456</v>
      </c>
      <c r="Z21" s="56" t="s">
        <v>456</v>
      </c>
      <c r="AA21" s="57" t="s">
        <v>456</v>
      </c>
      <c r="AB21" s="55" t="s">
        <v>456</v>
      </c>
      <c r="AC21" s="56" t="s">
        <v>456</v>
      </c>
      <c r="AD21" s="56" t="s">
        <v>456</v>
      </c>
      <c r="AE21" s="56" t="s">
        <v>456</v>
      </c>
      <c r="AF21" s="56" t="s">
        <v>456</v>
      </c>
      <c r="AG21" s="57" t="s">
        <v>456</v>
      </c>
      <c r="AH21" s="58" t="s">
        <v>456</v>
      </c>
      <c r="AI21" s="59" t="s">
        <v>456</v>
      </c>
      <c r="AJ21" s="59" t="s">
        <v>456</v>
      </c>
      <c r="AK21" s="59" t="s">
        <v>456</v>
      </c>
      <c r="AL21" s="59" t="s">
        <v>456</v>
      </c>
      <c r="AN21" s="395"/>
      <c r="AO21" s="396"/>
      <c r="AP21" s="396"/>
      <c r="AQ21" s="396"/>
      <c r="AR21" s="396"/>
      <c r="AS21" s="396"/>
      <c r="AT21" s="401"/>
      <c r="AU21" s="402"/>
    </row>
    <row r="22" spans="2:47" ht="15.75" customHeight="1">
      <c r="B22" s="371"/>
      <c r="C22" s="371"/>
      <c r="D22" s="372"/>
      <c r="E22" s="376"/>
      <c r="F22" s="377"/>
      <c r="G22" s="377"/>
      <c r="H22" s="377"/>
      <c r="I22" s="377"/>
      <c r="J22" s="150" t="s">
        <v>456</v>
      </c>
      <c r="K22" s="151" t="s">
        <v>456</v>
      </c>
      <c r="L22" s="151" t="s">
        <v>456</v>
      </c>
      <c r="M22" s="151" t="s">
        <v>456</v>
      </c>
      <c r="N22" s="151" t="s">
        <v>456</v>
      </c>
      <c r="O22" s="152" t="s">
        <v>456</v>
      </c>
      <c r="P22" s="150" t="s">
        <v>456</v>
      </c>
      <c r="Q22" s="151" t="s">
        <v>456</v>
      </c>
      <c r="R22" s="68" t="s">
        <v>456</v>
      </c>
      <c r="S22" s="68" t="s">
        <v>456</v>
      </c>
      <c r="T22" s="68" t="s">
        <v>456</v>
      </c>
      <c r="U22" s="69" t="s">
        <v>456</v>
      </c>
      <c r="V22" s="55" t="s">
        <v>456</v>
      </c>
      <c r="W22" s="56" t="s">
        <v>456</v>
      </c>
      <c r="X22" s="56" t="s">
        <v>456</v>
      </c>
      <c r="Y22" s="56" t="s">
        <v>456</v>
      </c>
      <c r="Z22" s="56" t="s">
        <v>456</v>
      </c>
      <c r="AA22" s="57" t="s">
        <v>456</v>
      </c>
      <c r="AB22" s="55" t="s">
        <v>456</v>
      </c>
      <c r="AC22" s="56" t="s">
        <v>456</v>
      </c>
      <c r="AD22" s="56" t="s">
        <v>456</v>
      </c>
      <c r="AE22" s="56" t="s">
        <v>456</v>
      </c>
      <c r="AF22" s="56" t="s">
        <v>456</v>
      </c>
      <c r="AG22" s="57" t="s">
        <v>456</v>
      </c>
      <c r="AH22" s="58" t="s">
        <v>456</v>
      </c>
      <c r="AI22" s="59" t="s">
        <v>456</v>
      </c>
      <c r="AJ22" s="59" t="s">
        <v>456</v>
      </c>
      <c r="AK22" s="59" t="s">
        <v>456</v>
      </c>
      <c r="AL22" s="59" t="s">
        <v>456</v>
      </c>
      <c r="AN22" s="395"/>
      <c r="AO22" s="396"/>
      <c r="AP22" s="396"/>
      <c r="AQ22" s="396"/>
      <c r="AR22" s="396"/>
      <c r="AS22" s="396"/>
      <c r="AT22" s="401"/>
      <c r="AU22" s="402"/>
    </row>
    <row r="23" spans="2:47" ht="0.75" customHeight="1">
      <c r="B23" s="371"/>
      <c r="C23" s="371"/>
      <c r="D23" s="372"/>
      <c r="E23" s="376"/>
      <c r="F23" s="377"/>
      <c r="G23" s="377"/>
      <c r="H23" s="377"/>
      <c r="I23" s="377"/>
      <c r="J23" s="150" t="s">
        <v>456</v>
      </c>
      <c r="K23" s="151" t="s">
        <v>456</v>
      </c>
      <c r="L23" s="151" t="s">
        <v>456</v>
      </c>
      <c r="M23" s="151" t="s">
        <v>456</v>
      </c>
      <c r="N23" s="151" t="s">
        <v>456</v>
      </c>
      <c r="O23" s="152" t="s">
        <v>456</v>
      </c>
      <c r="P23" s="150" t="s">
        <v>456</v>
      </c>
      <c r="Q23" s="151" t="s">
        <v>456</v>
      </c>
      <c r="R23" s="68" t="s">
        <v>456</v>
      </c>
      <c r="S23" s="68" t="s">
        <v>456</v>
      </c>
      <c r="T23" s="68" t="s">
        <v>456</v>
      </c>
      <c r="U23" s="69" t="s">
        <v>456</v>
      </c>
      <c r="V23" s="55" t="s">
        <v>456</v>
      </c>
      <c r="W23" s="56" t="s">
        <v>456</v>
      </c>
      <c r="X23" s="56" t="s">
        <v>456</v>
      </c>
      <c r="Y23" s="56" t="s">
        <v>456</v>
      </c>
      <c r="Z23" s="56" t="s">
        <v>456</v>
      </c>
      <c r="AA23" s="57" t="s">
        <v>456</v>
      </c>
      <c r="AB23" s="55" t="s">
        <v>456</v>
      </c>
      <c r="AC23" s="56" t="s">
        <v>456</v>
      </c>
      <c r="AD23" s="56" t="s">
        <v>456</v>
      </c>
      <c r="AE23" s="56" t="s">
        <v>456</v>
      </c>
      <c r="AF23" s="56" t="s">
        <v>456</v>
      </c>
      <c r="AG23" s="57" t="s">
        <v>456</v>
      </c>
      <c r="AH23" s="58" t="s">
        <v>456</v>
      </c>
      <c r="AI23" s="59" t="s">
        <v>456</v>
      </c>
      <c r="AJ23" s="59" t="s">
        <v>456</v>
      </c>
      <c r="AK23" s="59" t="s">
        <v>456</v>
      </c>
      <c r="AL23" s="59" t="s">
        <v>456</v>
      </c>
      <c r="AN23" s="395"/>
      <c r="AO23" s="396"/>
      <c r="AP23" s="396"/>
      <c r="AQ23" s="396"/>
      <c r="AR23" s="396"/>
      <c r="AS23" s="396"/>
      <c r="AT23" s="401"/>
      <c r="AU23" s="402"/>
    </row>
    <row r="24" spans="2:47" ht="15.75" hidden="1" customHeight="1">
      <c r="B24" s="371"/>
      <c r="C24" s="371"/>
      <c r="D24" s="372"/>
      <c r="E24" s="376"/>
      <c r="F24" s="377"/>
      <c r="G24" s="377"/>
      <c r="H24" s="377"/>
      <c r="I24" s="377"/>
      <c r="J24" s="150" t="s">
        <v>456</v>
      </c>
      <c r="K24" s="151" t="s">
        <v>456</v>
      </c>
      <c r="L24" s="151" t="s">
        <v>456</v>
      </c>
      <c r="M24" s="151" t="s">
        <v>456</v>
      </c>
      <c r="N24" s="151" t="s">
        <v>456</v>
      </c>
      <c r="O24" s="152" t="s">
        <v>456</v>
      </c>
      <c r="P24" s="150" t="s">
        <v>456</v>
      </c>
      <c r="Q24" s="151" t="s">
        <v>456</v>
      </c>
      <c r="R24" s="68" t="s">
        <v>456</v>
      </c>
      <c r="S24" s="68" t="s">
        <v>456</v>
      </c>
      <c r="T24" s="68" t="s">
        <v>456</v>
      </c>
      <c r="U24" s="69" t="s">
        <v>456</v>
      </c>
      <c r="V24" s="55" t="s">
        <v>456</v>
      </c>
      <c r="W24" s="56" t="s">
        <v>456</v>
      </c>
      <c r="X24" s="56" t="s">
        <v>456</v>
      </c>
      <c r="Y24" s="56" t="s">
        <v>456</v>
      </c>
      <c r="Z24" s="56" t="s">
        <v>456</v>
      </c>
      <c r="AA24" s="57" t="s">
        <v>456</v>
      </c>
      <c r="AB24" s="55" t="s">
        <v>456</v>
      </c>
      <c r="AC24" s="56" t="s">
        <v>456</v>
      </c>
      <c r="AD24" s="56" t="s">
        <v>456</v>
      </c>
      <c r="AE24" s="56" t="s">
        <v>456</v>
      </c>
      <c r="AF24" s="56" t="s">
        <v>456</v>
      </c>
      <c r="AG24" s="57" t="s">
        <v>456</v>
      </c>
      <c r="AH24" s="58" t="s">
        <v>456</v>
      </c>
      <c r="AI24" s="59" t="s">
        <v>456</v>
      </c>
      <c r="AJ24" s="59" t="s">
        <v>456</v>
      </c>
      <c r="AK24" s="59" t="s">
        <v>456</v>
      </c>
      <c r="AL24" s="59" t="s">
        <v>456</v>
      </c>
      <c r="AN24" s="395"/>
      <c r="AO24" s="396"/>
      <c r="AP24" s="396"/>
      <c r="AQ24" s="396"/>
      <c r="AR24" s="396"/>
      <c r="AS24" s="396"/>
      <c r="AT24" s="401"/>
      <c r="AU24" s="402"/>
    </row>
    <row r="25" spans="2:47" ht="15.75" hidden="1" customHeight="1" thickBot="1">
      <c r="B25" s="371"/>
      <c r="C25" s="371"/>
      <c r="D25" s="372"/>
      <c r="E25" s="376"/>
      <c r="F25" s="377"/>
      <c r="G25" s="377"/>
      <c r="H25" s="377"/>
      <c r="I25" s="377"/>
      <c r="J25" s="150" t="s">
        <v>456</v>
      </c>
      <c r="K25" s="151" t="s">
        <v>456</v>
      </c>
      <c r="L25" s="151" t="s">
        <v>456</v>
      </c>
      <c r="M25" s="151" t="s">
        <v>456</v>
      </c>
      <c r="N25" s="151" t="s">
        <v>456</v>
      </c>
      <c r="O25" s="152" t="s">
        <v>456</v>
      </c>
      <c r="P25" s="150" t="s">
        <v>456</v>
      </c>
      <c r="Q25" s="151" t="s">
        <v>456</v>
      </c>
      <c r="R25" s="68" t="s">
        <v>456</v>
      </c>
      <c r="S25" s="68" t="s">
        <v>456</v>
      </c>
      <c r="T25" s="68" t="s">
        <v>456</v>
      </c>
      <c r="U25" s="69" t="s">
        <v>456</v>
      </c>
      <c r="V25" s="55" t="s">
        <v>456</v>
      </c>
      <c r="W25" s="56" t="s">
        <v>456</v>
      </c>
      <c r="X25" s="56" t="s">
        <v>456</v>
      </c>
      <c r="Y25" s="56" t="s">
        <v>456</v>
      </c>
      <c r="Z25" s="56" t="s">
        <v>456</v>
      </c>
      <c r="AA25" s="57" t="s">
        <v>456</v>
      </c>
      <c r="AB25" s="55" t="s">
        <v>456</v>
      </c>
      <c r="AC25" s="56" t="s">
        <v>456</v>
      </c>
      <c r="AD25" s="56" t="s">
        <v>456</v>
      </c>
      <c r="AE25" s="56" t="s">
        <v>456</v>
      </c>
      <c r="AF25" s="56" t="s">
        <v>456</v>
      </c>
      <c r="AG25" s="57" t="s">
        <v>456</v>
      </c>
      <c r="AH25" s="58" t="s">
        <v>456</v>
      </c>
      <c r="AI25" s="59" t="s">
        <v>456</v>
      </c>
      <c r="AJ25" s="59" t="s">
        <v>456</v>
      </c>
      <c r="AK25" s="59" t="s">
        <v>456</v>
      </c>
      <c r="AL25" s="59" t="s">
        <v>456</v>
      </c>
      <c r="AN25" s="395"/>
      <c r="AO25" s="396"/>
      <c r="AP25" s="396"/>
      <c r="AQ25" s="396"/>
      <c r="AR25" s="396"/>
      <c r="AS25" s="396"/>
      <c r="AT25" s="401"/>
      <c r="AU25" s="402"/>
    </row>
    <row r="26" spans="2:47" ht="15.75" hidden="1" customHeight="1" thickBot="1">
      <c r="B26" s="371"/>
      <c r="C26" s="371"/>
      <c r="D26" s="372"/>
      <c r="E26" s="376"/>
      <c r="F26" s="377"/>
      <c r="G26" s="377"/>
      <c r="H26" s="377"/>
      <c r="I26" s="377"/>
      <c r="J26" s="150" t="s">
        <v>456</v>
      </c>
      <c r="K26" s="151" t="s">
        <v>456</v>
      </c>
      <c r="L26" s="151" t="s">
        <v>456</v>
      </c>
      <c r="M26" s="151" t="s">
        <v>456</v>
      </c>
      <c r="N26" s="151" t="s">
        <v>456</v>
      </c>
      <c r="O26" s="152" t="s">
        <v>456</v>
      </c>
      <c r="P26" s="150" t="s">
        <v>456</v>
      </c>
      <c r="Q26" s="151" t="s">
        <v>456</v>
      </c>
      <c r="R26" s="68" t="s">
        <v>456</v>
      </c>
      <c r="S26" s="68" t="s">
        <v>456</v>
      </c>
      <c r="T26" s="68" t="s">
        <v>456</v>
      </c>
      <c r="U26" s="69" t="s">
        <v>456</v>
      </c>
      <c r="V26" s="55" t="s">
        <v>456</v>
      </c>
      <c r="W26" s="56" t="s">
        <v>456</v>
      </c>
      <c r="X26" s="56" t="s">
        <v>456</v>
      </c>
      <c r="Y26" s="56" t="s">
        <v>456</v>
      </c>
      <c r="Z26" s="56" t="s">
        <v>456</v>
      </c>
      <c r="AA26" s="57" t="s">
        <v>456</v>
      </c>
      <c r="AB26" s="55" t="s">
        <v>456</v>
      </c>
      <c r="AC26" s="56" t="s">
        <v>456</v>
      </c>
      <c r="AD26" s="56" t="s">
        <v>456</v>
      </c>
      <c r="AE26" s="56" t="s">
        <v>456</v>
      </c>
      <c r="AF26" s="56" t="s">
        <v>456</v>
      </c>
      <c r="AG26" s="57" t="s">
        <v>456</v>
      </c>
      <c r="AH26" s="58" t="s">
        <v>456</v>
      </c>
      <c r="AI26" s="59" t="s">
        <v>456</v>
      </c>
      <c r="AJ26" s="59" t="s">
        <v>456</v>
      </c>
      <c r="AK26" s="59" t="s">
        <v>456</v>
      </c>
      <c r="AL26" s="59" t="s">
        <v>456</v>
      </c>
      <c r="AN26" s="395"/>
      <c r="AO26" s="396"/>
      <c r="AP26" s="396"/>
      <c r="AQ26" s="396"/>
      <c r="AR26" s="396"/>
      <c r="AS26" s="396"/>
      <c r="AT26" s="401"/>
      <c r="AU26" s="402"/>
    </row>
    <row r="27" spans="2:47" ht="21" customHeight="1" thickBot="1">
      <c r="B27" s="371"/>
      <c r="C27" s="371"/>
      <c r="D27" s="372"/>
      <c r="E27" s="379"/>
      <c r="F27" s="380"/>
      <c r="G27" s="380"/>
      <c r="H27" s="380"/>
      <c r="I27" s="380"/>
      <c r="J27" s="153" t="s">
        <v>456</v>
      </c>
      <c r="K27" s="154" t="s">
        <v>456</v>
      </c>
      <c r="L27" s="154" t="s">
        <v>456</v>
      </c>
      <c r="M27" s="154" t="s">
        <v>456</v>
      </c>
      <c r="N27" s="154" t="s">
        <v>456</v>
      </c>
      <c r="O27" s="155" t="s">
        <v>456</v>
      </c>
      <c r="P27" s="153" t="s">
        <v>456</v>
      </c>
      <c r="Q27" s="154" t="s">
        <v>456</v>
      </c>
      <c r="R27" s="71" t="s">
        <v>456</v>
      </c>
      <c r="S27" s="71" t="s">
        <v>456</v>
      </c>
      <c r="T27" s="71" t="s">
        <v>456</v>
      </c>
      <c r="U27" s="72" t="s">
        <v>456</v>
      </c>
      <c r="V27" s="60" t="s">
        <v>456</v>
      </c>
      <c r="W27" s="61" t="s">
        <v>456</v>
      </c>
      <c r="X27" s="61" t="s">
        <v>456</v>
      </c>
      <c r="Y27" s="61" t="s">
        <v>456</v>
      </c>
      <c r="Z27" s="61" t="s">
        <v>456</v>
      </c>
      <c r="AA27" s="62" t="s">
        <v>456</v>
      </c>
      <c r="AB27" s="60" t="s">
        <v>456</v>
      </c>
      <c r="AC27" s="61" t="s">
        <v>456</v>
      </c>
      <c r="AD27" s="61" t="s">
        <v>456</v>
      </c>
      <c r="AE27" s="61" t="s">
        <v>456</v>
      </c>
      <c r="AF27" s="61" t="s">
        <v>456</v>
      </c>
      <c r="AG27" s="62" t="s">
        <v>456</v>
      </c>
      <c r="AH27" s="63" t="s">
        <v>456</v>
      </c>
      <c r="AI27" s="64" t="s">
        <v>456</v>
      </c>
      <c r="AJ27" s="64" t="s">
        <v>456</v>
      </c>
      <c r="AK27" s="64" t="s">
        <v>456</v>
      </c>
      <c r="AL27" s="64" t="s">
        <v>456</v>
      </c>
      <c r="AN27" s="397"/>
      <c r="AO27" s="398"/>
      <c r="AP27" s="398"/>
      <c r="AQ27" s="398"/>
      <c r="AR27" s="398"/>
      <c r="AS27" s="398"/>
      <c r="AT27" s="403"/>
      <c r="AU27" s="404"/>
    </row>
    <row r="28" spans="2:47" ht="15.75" customHeight="1">
      <c r="B28" s="371"/>
      <c r="C28" s="371"/>
      <c r="D28" s="372"/>
      <c r="E28" s="373" t="s">
        <v>462</v>
      </c>
      <c r="F28" s="374"/>
      <c r="G28" s="374"/>
      <c r="H28" s="374"/>
      <c r="I28" s="375"/>
      <c r="J28" s="147" t="s">
        <v>456</v>
      </c>
      <c r="K28" s="148" t="s">
        <v>456</v>
      </c>
      <c r="L28" s="148" t="s">
        <v>456</v>
      </c>
      <c r="M28" s="148" t="s">
        <v>456</v>
      </c>
      <c r="N28" s="148" t="s">
        <v>456</v>
      </c>
      <c r="O28" s="149" t="s">
        <v>456</v>
      </c>
      <c r="P28" s="147" t="s">
        <v>456</v>
      </c>
      <c r="Q28" s="148" t="s">
        <v>456</v>
      </c>
      <c r="R28" s="148" t="s">
        <v>456</v>
      </c>
      <c r="S28" s="148" t="s">
        <v>456</v>
      </c>
      <c r="T28" s="148" t="s">
        <v>456</v>
      </c>
      <c r="U28" s="149" t="s">
        <v>456</v>
      </c>
      <c r="V28" s="147" t="s">
        <v>456</v>
      </c>
      <c r="W28" s="148" t="s">
        <v>456</v>
      </c>
      <c r="X28" s="65" t="s">
        <v>456</v>
      </c>
      <c r="Y28" s="65" t="s">
        <v>456</v>
      </c>
      <c r="Z28" s="65" t="s">
        <v>456</v>
      </c>
      <c r="AA28" s="66" t="s">
        <v>456</v>
      </c>
      <c r="AB28" s="50" t="s">
        <v>456</v>
      </c>
      <c r="AC28" s="51" t="s">
        <v>456</v>
      </c>
      <c r="AD28" s="51" t="s">
        <v>456</v>
      </c>
      <c r="AE28" s="51" t="s">
        <v>456</v>
      </c>
      <c r="AF28" s="51" t="s">
        <v>456</v>
      </c>
      <c r="AG28" s="52" t="s">
        <v>456</v>
      </c>
      <c r="AH28" s="53" t="s">
        <v>456</v>
      </c>
      <c r="AI28" s="54" t="s">
        <v>456</v>
      </c>
      <c r="AJ28" s="54" t="s">
        <v>456</v>
      </c>
      <c r="AK28" s="54" t="s">
        <v>456</v>
      </c>
      <c r="AL28" s="54" t="s">
        <v>456</v>
      </c>
      <c r="AN28" s="405" t="s">
        <v>384</v>
      </c>
      <c r="AO28" s="406"/>
      <c r="AP28" s="406"/>
      <c r="AQ28" s="406"/>
      <c r="AR28" s="406"/>
      <c r="AS28" s="406"/>
      <c r="AT28" s="391" t="s">
        <v>463</v>
      </c>
      <c r="AU28" s="391"/>
    </row>
    <row r="29" spans="2:47" ht="15.6">
      <c r="B29" s="371"/>
      <c r="C29" s="371"/>
      <c r="D29" s="372"/>
      <c r="E29" s="392"/>
      <c r="F29" s="377"/>
      <c r="G29" s="377"/>
      <c r="H29" s="377"/>
      <c r="I29" s="378"/>
      <c r="J29" s="150" t="s">
        <v>456</v>
      </c>
      <c r="K29" s="151" t="s">
        <v>456</v>
      </c>
      <c r="L29" s="151" t="s">
        <v>456</v>
      </c>
      <c r="M29" s="151" t="s">
        <v>456</v>
      </c>
      <c r="N29" s="151" t="s">
        <v>456</v>
      </c>
      <c r="O29" s="152" t="s">
        <v>456</v>
      </c>
      <c r="P29" s="150" t="s">
        <v>456</v>
      </c>
      <c r="Q29" s="151" t="s">
        <v>456</v>
      </c>
      <c r="R29" s="151" t="s">
        <v>456</v>
      </c>
      <c r="S29" s="151" t="s">
        <v>456</v>
      </c>
      <c r="T29" s="151" t="s">
        <v>456</v>
      </c>
      <c r="U29" s="152" t="s">
        <v>456</v>
      </c>
      <c r="V29" s="150" t="s">
        <v>456</v>
      </c>
      <c r="W29" s="151" t="s">
        <v>456</v>
      </c>
      <c r="X29" s="68" t="s">
        <v>456</v>
      </c>
      <c r="Y29" s="68" t="s">
        <v>456</v>
      </c>
      <c r="Z29" s="68" t="s">
        <v>456</v>
      </c>
      <c r="AA29" s="69" t="s">
        <v>456</v>
      </c>
      <c r="AB29" s="55" t="s">
        <v>456</v>
      </c>
      <c r="AC29" s="56" t="s">
        <v>456</v>
      </c>
      <c r="AD29" s="56" t="s">
        <v>456</v>
      </c>
      <c r="AE29" s="56" t="s">
        <v>456</v>
      </c>
      <c r="AF29" s="56" t="s">
        <v>456</v>
      </c>
      <c r="AG29" s="57" t="s">
        <v>456</v>
      </c>
      <c r="AH29" s="58" t="s">
        <v>456</v>
      </c>
      <c r="AI29" s="59" t="s">
        <v>456</v>
      </c>
      <c r="AJ29" s="59" t="s">
        <v>456</v>
      </c>
      <c r="AK29" s="59" t="s">
        <v>456</v>
      </c>
      <c r="AL29" s="59" t="s">
        <v>456</v>
      </c>
      <c r="AN29" s="407"/>
      <c r="AO29" s="408"/>
      <c r="AP29" s="408"/>
      <c r="AQ29" s="408"/>
      <c r="AR29" s="408"/>
      <c r="AS29" s="408"/>
      <c r="AT29" s="391"/>
      <c r="AU29" s="391"/>
    </row>
    <row r="30" spans="2:47" ht="15.6">
      <c r="B30" s="371"/>
      <c r="C30" s="371"/>
      <c r="D30" s="372"/>
      <c r="E30" s="376"/>
      <c r="F30" s="377"/>
      <c r="G30" s="377"/>
      <c r="H30" s="377"/>
      <c r="I30" s="378"/>
      <c r="J30" s="150" t="s">
        <v>456</v>
      </c>
      <c r="K30" s="151" t="s">
        <v>456</v>
      </c>
      <c r="L30" s="151" t="s">
        <v>456</v>
      </c>
      <c r="M30" s="151" t="s">
        <v>456</v>
      </c>
      <c r="N30" s="151" t="s">
        <v>456</v>
      </c>
      <c r="O30" s="152" t="s">
        <v>456</v>
      </c>
      <c r="P30" s="150" t="s">
        <v>456</v>
      </c>
      <c r="Q30" s="151" t="s">
        <v>456</v>
      </c>
      <c r="R30" s="151" t="s">
        <v>456</v>
      </c>
      <c r="S30" s="151" t="s">
        <v>456</v>
      </c>
      <c r="T30" s="151" t="s">
        <v>456</v>
      </c>
      <c r="U30" s="152" t="s">
        <v>456</v>
      </c>
      <c r="V30" s="150" t="s">
        <v>456</v>
      </c>
      <c r="W30" s="151" t="s">
        <v>456</v>
      </c>
      <c r="X30" s="68" t="s">
        <v>456</v>
      </c>
      <c r="Y30" s="68" t="s">
        <v>456</v>
      </c>
      <c r="Z30" s="68" t="s">
        <v>456</v>
      </c>
      <c r="AA30" s="69" t="s">
        <v>456</v>
      </c>
      <c r="AB30" s="55" t="s">
        <v>456</v>
      </c>
      <c r="AC30" s="56" t="s">
        <v>456</v>
      </c>
      <c r="AD30" s="56" t="s">
        <v>456</v>
      </c>
      <c r="AE30" s="56" t="s">
        <v>456</v>
      </c>
      <c r="AF30" s="56" t="s">
        <v>456</v>
      </c>
      <c r="AG30" s="57" t="s">
        <v>456</v>
      </c>
      <c r="AH30" s="58" t="s">
        <v>456</v>
      </c>
      <c r="AI30" s="59" t="s">
        <v>456</v>
      </c>
      <c r="AJ30" s="59" t="s">
        <v>456</v>
      </c>
      <c r="AK30" s="59" t="s">
        <v>456</v>
      </c>
      <c r="AL30" s="59" t="s">
        <v>456</v>
      </c>
      <c r="AN30" s="407"/>
      <c r="AO30" s="408"/>
      <c r="AP30" s="408"/>
      <c r="AQ30" s="408"/>
      <c r="AR30" s="408"/>
      <c r="AS30" s="408"/>
      <c r="AT30" s="391"/>
      <c r="AU30" s="391"/>
    </row>
    <row r="31" spans="2:47" ht="15.6">
      <c r="B31" s="371"/>
      <c r="C31" s="371"/>
      <c r="D31" s="372"/>
      <c r="E31" s="376"/>
      <c r="F31" s="377"/>
      <c r="G31" s="377"/>
      <c r="H31" s="377"/>
      <c r="I31" s="378"/>
      <c r="J31" s="150" t="s">
        <v>456</v>
      </c>
      <c r="K31" s="151" t="s">
        <v>456</v>
      </c>
      <c r="L31" s="151" t="s">
        <v>456</v>
      </c>
      <c r="M31" s="151" t="s">
        <v>456</v>
      </c>
      <c r="N31" s="151" t="s">
        <v>456</v>
      </c>
      <c r="O31" s="152" t="s">
        <v>456</v>
      </c>
      <c r="P31" s="150" t="s">
        <v>456</v>
      </c>
      <c r="Q31" s="151" t="s">
        <v>456</v>
      </c>
      <c r="R31" s="151" t="s">
        <v>456</v>
      </c>
      <c r="S31" s="151" t="s">
        <v>456</v>
      </c>
      <c r="T31" s="151" t="s">
        <v>456</v>
      </c>
      <c r="U31" s="152" t="s">
        <v>456</v>
      </c>
      <c r="V31" s="150" t="s">
        <v>456</v>
      </c>
      <c r="W31" s="151" t="s">
        <v>456</v>
      </c>
      <c r="X31" s="68" t="s">
        <v>456</v>
      </c>
      <c r="Y31" s="68" t="s">
        <v>456</v>
      </c>
      <c r="Z31" s="68" t="s">
        <v>456</v>
      </c>
      <c r="AA31" s="69" t="s">
        <v>456</v>
      </c>
      <c r="AB31" s="55" t="s">
        <v>456</v>
      </c>
      <c r="AC31" s="56" t="s">
        <v>456</v>
      </c>
      <c r="AD31" s="56" t="s">
        <v>456</v>
      </c>
      <c r="AE31" s="56" t="s">
        <v>456</v>
      </c>
      <c r="AF31" s="56" t="s">
        <v>456</v>
      </c>
      <c r="AG31" s="57" t="s">
        <v>456</v>
      </c>
      <c r="AH31" s="58" t="s">
        <v>456</v>
      </c>
      <c r="AI31" s="59" t="s">
        <v>456</v>
      </c>
      <c r="AJ31" s="59" t="s">
        <v>456</v>
      </c>
      <c r="AK31" s="59" t="s">
        <v>456</v>
      </c>
      <c r="AL31" s="59" t="s">
        <v>456</v>
      </c>
      <c r="AN31" s="407"/>
      <c r="AO31" s="408"/>
      <c r="AP31" s="408"/>
      <c r="AQ31" s="408"/>
      <c r="AR31" s="408"/>
      <c r="AS31" s="408"/>
      <c r="AT31" s="391"/>
      <c r="AU31" s="391"/>
    </row>
    <row r="32" spans="2:47" ht="15.6">
      <c r="B32" s="371"/>
      <c r="C32" s="371"/>
      <c r="D32" s="372"/>
      <c r="E32" s="376"/>
      <c r="F32" s="377"/>
      <c r="G32" s="377"/>
      <c r="H32" s="377"/>
      <c r="I32" s="378"/>
      <c r="J32" s="150" t="s">
        <v>456</v>
      </c>
      <c r="K32" s="151" t="s">
        <v>456</v>
      </c>
      <c r="L32" s="151" t="s">
        <v>456</v>
      </c>
      <c r="M32" s="151" t="s">
        <v>456</v>
      </c>
      <c r="N32" s="151" t="s">
        <v>456</v>
      </c>
      <c r="O32" s="152" t="s">
        <v>456</v>
      </c>
      <c r="P32" s="150" t="s">
        <v>456</v>
      </c>
      <c r="Q32" s="151" t="s">
        <v>456</v>
      </c>
      <c r="R32" s="151" t="s">
        <v>456</v>
      </c>
      <c r="S32" s="151" t="s">
        <v>456</v>
      </c>
      <c r="T32" s="151" t="s">
        <v>456</v>
      </c>
      <c r="U32" s="152" t="s">
        <v>456</v>
      </c>
      <c r="V32" s="150" t="s">
        <v>456</v>
      </c>
      <c r="W32" s="151" t="s">
        <v>456</v>
      </c>
      <c r="X32" s="68" t="s">
        <v>456</v>
      </c>
      <c r="Y32" s="68" t="s">
        <v>456</v>
      </c>
      <c r="Z32" s="68" t="s">
        <v>456</v>
      </c>
      <c r="AA32" s="69" t="s">
        <v>456</v>
      </c>
      <c r="AB32" s="55" t="s">
        <v>456</v>
      </c>
      <c r="AC32" s="56" t="s">
        <v>456</v>
      </c>
      <c r="AD32" s="56" t="s">
        <v>456</v>
      </c>
      <c r="AE32" s="56" t="s">
        <v>456</v>
      </c>
      <c r="AF32" s="56" t="s">
        <v>456</v>
      </c>
      <c r="AG32" s="57" t="s">
        <v>456</v>
      </c>
      <c r="AH32" s="58" t="s">
        <v>456</v>
      </c>
      <c r="AI32" s="59" t="s">
        <v>456</v>
      </c>
      <c r="AJ32" s="59" t="s">
        <v>456</v>
      </c>
      <c r="AK32" s="59" t="s">
        <v>456</v>
      </c>
      <c r="AL32" s="59" t="s">
        <v>456</v>
      </c>
      <c r="AN32" s="407"/>
      <c r="AO32" s="408"/>
      <c r="AP32" s="408"/>
      <c r="AQ32" s="408"/>
      <c r="AR32" s="408"/>
      <c r="AS32" s="408"/>
      <c r="AT32" s="391"/>
      <c r="AU32" s="391"/>
    </row>
    <row r="33" spans="2:47" ht="15.6">
      <c r="B33" s="371"/>
      <c r="C33" s="371"/>
      <c r="D33" s="372"/>
      <c r="E33" s="376"/>
      <c r="F33" s="377"/>
      <c r="G33" s="377"/>
      <c r="H33" s="377"/>
      <c r="I33" s="378"/>
      <c r="J33" s="150" t="s">
        <v>456</v>
      </c>
      <c r="K33" s="151" t="s">
        <v>456</v>
      </c>
      <c r="L33" s="151" t="s">
        <v>456</v>
      </c>
      <c r="M33" s="151" t="s">
        <v>456</v>
      </c>
      <c r="N33" s="151" t="s">
        <v>456</v>
      </c>
      <c r="O33" s="152" t="s">
        <v>456</v>
      </c>
      <c r="P33" s="150" t="s">
        <v>456</v>
      </c>
      <c r="Q33" s="151" t="s">
        <v>456</v>
      </c>
      <c r="R33" s="151" t="s">
        <v>456</v>
      </c>
      <c r="S33" s="151" t="s">
        <v>456</v>
      </c>
      <c r="T33" s="151" t="s">
        <v>456</v>
      </c>
      <c r="U33" s="152" t="s">
        <v>456</v>
      </c>
      <c r="V33" s="150" t="s">
        <v>456</v>
      </c>
      <c r="W33" s="151" t="s">
        <v>456</v>
      </c>
      <c r="X33" s="68" t="s">
        <v>456</v>
      </c>
      <c r="Y33" s="68" t="s">
        <v>456</v>
      </c>
      <c r="Z33" s="68" t="s">
        <v>456</v>
      </c>
      <c r="AA33" s="69" t="s">
        <v>456</v>
      </c>
      <c r="AB33" s="55" t="s">
        <v>456</v>
      </c>
      <c r="AC33" s="56" t="s">
        <v>456</v>
      </c>
      <c r="AD33" s="56" t="s">
        <v>456</v>
      </c>
      <c r="AE33" s="56" t="s">
        <v>456</v>
      </c>
      <c r="AF33" s="56" t="s">
        <v>456</v>
      </c>
      <c r="AG33" s="57" t="s">
        <v>456</v>
      </c>
      <c r="AH33" s="58" t="s">
        <v>456</v>
      </c>
      <c r="AI33" s="59" t="s">
        <v>456</v>
      </c>
      <c r="AJ33" s="59" t="s">
        <v>456</v>
      </c>
      <c r="AK33" s="59" t="s">
        <v>456</v>
      </c>
      <c r="AL33" s="59" t="s">
        <v>456</v>
      </c>
      <c r="AN33" s="407"/>
      <c r="AO33" s="408"/>
      <c r="AP33" s="408"/>
      <c r="AQ33" s="408"/>
      <c r="AR33" s="408"/>
      <c r="AS33" s="408"/>
      <c r="AT33" s="391"/>
      <c r="AU33" s="391"/>
    </row>
    <row r="34" spans="2:47" ht="15.6">
      <c r="B34" s="371"/>
      <c r="C34" s="371"/>
      <c r="D34" s="372"/>
      <c r="E34" s="376"/>
      <c r="F34" s="377"/>
      <c r="G34" s="377"/>
      <c r="H34" s="377"/>
      <c r="I34" s="378"/>
      <c r="J34" s="150" t="s">
        <v>456</v>
      </c>
      <c r="K34" s="151" t="s">
        <v>456</v>
      </c>
      <c r="L34" s="151" t="s">
        <v>456</v>
      </c>
      <c r="M34" s="151" t="s">
        <v>456</v>
      </c>
      <c r="N34" s="151" t="s">
        <v>456</v>
      </c>
      <c r="O34" s="152" t="s">
        <v>456</v>
      </c>
      <c r="P34" s="150" t="s">
        <v>456</v>
      </c>
      <c r="Q34" s="151" t="s">
        <v>456</v>
      </c>
      <c r="R34" s="151" t="s">
        <v>456</v>
      </c>
      <c r="S34" s="151" t="s">
        <v>456</v>
      </c>
      <c r="T34" s="151" t="s">
        <v>456</v>
      </c>
      <c r="U34" s="152" t="s">
        <v>456</v>
      </c>
      <c r="V34" s="150" t="s">
        <v>456</v>
      </c>
      <c r="W34" s="151" t="s">
        <v>456</v>
      </c>
      <c r="X34" s="68" t="s">
        <v>456</v>
      </c>
      <c r="Y34" s="68" t="s">
        <v>456</v>
      </c>
      <c r="Z34" s="68" t="s">
        <v>456</v>
      </c>
      <c r="AA34" s="69" t="s">
        <v>456</v>
      </c>
      <c r="AB34" s="55" t="s">
        <v>456</v>
      </c>
      <c r="AC34" s="56" t="s">
        <v>456</v>
      </c>
      <c r="AD34" s="56" t="s">
        <v>456</v>
      </c>
      <c r="AE34" s="56" t="s">
        <v>456</v>
      </c>
      <c r="AF34" s="56" t="s">
        <v>456</v>
      </c>
      <c r="AG34" s="57" t="s">
        <v>456</v>
      </c>
      <c r="AH34" s="58" t="s">
        <v>456</v>
      </c>
      <c r="AI34" s="59" t="s">
        <v>456</v>
      </c>
      <c r="AJ34" s="59" t="s">
        <v>456</v>
      </c>
      <c r="AK34" s="59" t="s">
        <v>456</v>
      </c>
      <c r="AL34" s="59" t="s">
        <v>456</v>
      </c>
      <c r="AN34" s="407"/>
      <c r="AO34" s="408"/>
      <c r="AP34" s="408"/>
      <c r="AQ34" s="408"/>
      <c r="AR34" s="408"/>
      <c r="AS34" s="408"/>
      <c r="AT34" s="391"/>
      <c r="AU34" s="391"/>
    </row>
    <row r="35" spans="2:47" ht="6" customHeight="1" thickBot="1">
      <c r="B35" s="371"/>
      <c r="C35" s="371"/>
      <c r="D35" s="372"/>
      <c r="E35" s="376"/>
      <c r="F35" s="377"/>
      <c r="G35" s="377"/>
      <c r="H35" s="377"/>
      <c r="I35" s="378"/>
      <c r="J35" s="150" t="s">
        <v>456</v>
      </c>
      <c r="K35" s="151" t="s">
        <v>456</v>
      </c>
      <c r="L35" s="151" t="s">
        <v>456</v>
      </c>
      <c r="M35" s="151" t="s">
        <v>456</v>
      </c>
      <c r="N35" s="151" t="s">
        <v>456</v>
      </c>
      <c r="O35" s="152" t="s">
        <v>456</v>
      </c>
      <c r="P35" s="150" t="s">
        <v>456</v>
      </c>
      <c r="Q35" s="151" t="s">
        <v>456</v>
      </c>
      <c r="R35" s="151" t="s">
        <v>456</v>
      </c>
      <c r="S35" s="151" t="s">
        <v>456</v>
      </c>
      <c r="T35" s="151" t="s">
        <v>456</v>
      </c>
      <c r="U35" s="152" t="s">
        <v>456</v>
      </c>
      <c r="V35" s="150" t="s">
        <v>456</v>
      </c>
      <c r="W35" s="151" t="s">
        <v>456</v>
      </c>
      <c r="X35" s="68" t="s">
        <v>456</v>
      </c>
      <c r="Y35" s="68" t="s">
        <v>456</v>
      </c>
      <c r="Z35" s="68" t="s">
        <v>456</v>
      </c>
      <c r="AA35" s="69" t="s">
        <v>456</v>
      </c>
      <c r="AB35" s="55" t="s">
        <v>456</v>
      </c>
      <c r="AC35" s="56" t="s">
        <v>456</v>
      </c>
      <c r="AD35" s="56" t="s">
        <v>456</v>
      </c>
      <c r="AE35" s="56" t="s">
        <v>456</v>
      </c>
      <c r="AF35" s="56" t="s">
        <v>456</v>
      </c>
      <c r="AG35" s="57" t="s">
        <v>456</v>
      </c>
      <c r="AH35" s="58" t="s">
        <v>456</v>
      </c>
      <c r="AI35" s="59" t="s">
        <v>456</v>
      </c>
      <c r="AJ35" s="59" t="s">
        <v>456</v>
      </c>
      <c r="AK35" s="59" t="s">
        <v>456</v>
      </c>
      <c r="AL35" s="59" t="s">
        <v>456</v>
      </c>
      <c r="AN35" s="407"/>
      <c r="AO35" s="408"/>
      <c r="AP35" s="408"/>
      <c r="AQ35" s="408"/>
      <c r="AR35" s="408"/>
      <c r="AS35" s="408"/>
      <c r="AT35" s="391"/>
      <c r="AU35" s="391"/>
    </row>
    <row r="36" spans="2:47" ht="16.149999999999999" hidden="1" thickBot="1">
      <c r="B36" s="371"/>
      <c r="C36" s="371"/>
      <c r="D36" s="372"/>
      <c r="E36" s="376"/>
      <c r="F36" s="377"/>
      <c r="G36" s="377"/>
      <c r="H36" s="377"/>
      <c r="I36" s="378"/>
      <c r="J36" s="67" t="s">
        <v>456</v>
      </c>
      <c r="K36" s="68" t="s">
        <v>456</v>
      </c>
      <c r="L36" s="68" t="s">
        <v>456</v>
      </c>
      <c r="M36" s="68" t="s">
        <v>456</v>
      </c>
      <c r="N36" s="68" t="s">
        <v>456</v>
      </c>
      <c r="O36" s="69" t="s">
        <v>456</v>
      </c>
      <c r="P36" s="67" t="s">
        <v>456</v>
      </c>
      <c r="Q36" s="68" t="s">
        <v>456</v>
      </c>
      <c r="R36" s="68" t="s">
        <v>456</v>
      </c>
      <c r="S36" s="68" t="s">
        <v>456</v>
      </c>
      <c r="T36" s="68" t="s">
        <v>456</v>
      </c>
      <c r="U36" s="69" t="s">
        <v>456</v>
      </c>
      <c r="V36" s="67" t="s">
        <v>456</v>
      </c>
      <c r="W36" s="68" t="s">
        <v>456</v>
      </c>
      <c r="X36" s="68" t="s">
        <v>456</v>
      </c>
      <c r="Y36" s="68" t="s">
        <v>456</v>
      </c>
      <c r="Z36" s="68" t="s">
        <v>456</v>
      </c>
      <c r="AA36" s="69" t="s">
        <v>456</v>
      </c>
      <c r="AB36" s="55" t="s">
        <v>456</v>
      </c>
      <c r="AC36" s="56" t="s">
        <v>456</v>
      </c>
      <c r="AD36" s="56" t="s">
        <v>456</v>
      </c>
      <c r="AE36" s="56" t="s">
        <v>456</v>
      </c>
      <c r="AF36" s="56" t="s">
        <v>456</v>
      </c>
      <c r="AG36" s="57" t="s">
        <v>456</v>
      </c>
      <c r="AH36" s="58" t="s">
        <v>456</v>
      </c>
      <c r="AI36" s="59" t="s">
        <v>456</v>
      </c>
      <c r="AJ36" s="59" t="s">
        <v>456</v>
      </c>
      <c r="AK36" s="59" t="s">
        <v>456</v>
      </c>
      <c r="AL36" s="59" t="s">
        <v>456</v>
      </c>
      <c r="AN36" s="407"/>
      <c r="AO36" s="408"/>
      <c r="AP36" s="408"/>
      <c r="AQ36" s="408"/>
      <c r="AR36" s="408"/>
      <c r="AS36" s="409"/>
      <c r="AT36" s="36"/>
      <c r="AU36" s="36"/>
    </row>
    <row r="37" spans="2:47" ht="16.149999999999999" hidden="1" thickBot="1">
      <c r="B37" s="371"/>
      <c r="C37" s="371"/>
      <c r="D37" s="372"/>
      <c r="E37" s="379"/>
      <c r="F37" s="380"/>
      <c r="G37" s="380"/>
      <c r="H37" s="380"/>
      <c r="I37" s="381"/>
      <c r="J37" s="67" t="s">
        <v>456</v>
      </c>
      <c r="K37" s="68" t="s">
        <v>456</v>
      </c>
      <c r="L37" s="68" t="s">
        <v>456</v>
      </c>
      <c r="M37" s="68" t="s">
        <v>456</v>
      </c>
      <c r="N37" s="68" t="s">
        <v>456</v>
      </c>
      <c r="O37" s="69" t="s">
        <v>456</v>
      </c>
      <c r="P37" s="67" t="s">
        <v>456</v>
      </c>
      <c r="Q37" s="68" t="s">
        <v>456</v>
      </c>
      <c r="R37" s="68" t="s">
        <v>456</v>
      </c>
      <c r="S37" s="68" t="s">
        <v>456</v>
      </c>
      <c r="T37" s="68" t="s">
        <v>456</v>
      </c>
      <c r="U37" s="69" t="s">
        <v>456</v>
      </c>
      <c r="V37" s="67" t="s">
        <v>456</v>
      </c>
      <c r="W37" s="68" t="s">
        <v>456</v>
      </c>
      <c r="X37" s="68" t="s">
        <v>456</v>
      </c>
      <c r="Y37" s="68" t="s">
        <v>456</v>
      </c>
      <c r="Z37" s="68" t="s">
        <v>456</v>
      </c>
      <c r="AA37" s="69" t="s">
        <v>456</v>
      </c>
      <c r="AB37" s="60" t="s">
        <v>456</v>
      </c>
      <c r="AC37" s="61" t="s">
        <v>456</v>
      </c>
      <c r="AD37" s="61" t="s">
        <v>456</v>
      </c>
      <c r="AE37" s="61" t="s">
        <v>456</v>
      </c>
      <c r="AF37" s="61" t="s">
        <v>456</v>
      </c>
      <c r="AG37" s="62" t="s">
        <v>456</v>
      </c>
      <c r="AH37" s="63" t="s">
        <v>456</v>
      </c>
      <c r="AI37" s="64" t="s">
        <v>456</v>
      </c>
      <c r="AJ37" s="64" t="s">
        <v>456</v>
      </c>
      <c r="AK37" s="64" t="s">
        <v>456</v>
      </c>
      <c r="AL37" s="64" t="s">
        <v>456</v>
      </c>
      <c r="AN37" s="410"/>
      <c r="AO37" s="411"/>
      <c r="AP37" s="411"/>
      <c r="AQ37" s="411"/>
      <c r="AR37" s="411"/>
      <c r="AS37" s="412"/>
      <c r="AT37" s="36"/>
      <c r="AU37" s="36"/>
    </row>
    <row r="38" spans="2:47" ht="15.6">
      <c r="B38" s="371"/>
      <c r="C38" s="371"/>
      <c r="D38" s="372"/>
      <c r="E38" s="373" t="s">
        <v>464</v>
      </c>
      <c r="F38" s="374"/>
      <c r="G38" s="374"/>
      <c r="H38" s="374"/>
      <c r="I38" s="374"/>
      <c r="J38" s="73" t="s">
        <v>456</v>
      </c>
      <c r="K38" s="74" t="s">
        <v>456</v>
      </c>
      <c r="L38" s="74" t="s">
        <v>456</v>
      </c>
      <c r="M38" s="74" t="s">
        <v>456</v>
      </c>
      <c r="N38" s="74" t="s">
        <v>456</v>
      </c>
      <c r="O38" s="75" t="s">
        <v>456</v>
      </c>
      <c r="P38" s="147" t="s">
        <v>456</v>
      </c>
      <c r="Q38" s="148" t="s">
        <v>456</v>
      </c>
      <c r="R38" s="148" t="s">
        <v>456</v>
      </c>
      <c r="S38" s="148" t="s">
        <v>456</v>
      </c>
      <c r="T38" s="148" t="s">
        <v>456</v>
      </c>
      <c r="U38" s="149" t="s">
        <v>456</v>
      </c>
      <c r="V38" s="147"/>
      <c r="W38" s="148"/>
      <c r="X38" s="65" t="s">
        <v>456</v>
      </c>
      <c r="Y38" s="65" t="s">
        <v>456</v>
      </c>
      <c r="Z38" s="65" t="s">
        <v>456</v>
      </c>
      <c r="AA38" s="66" t="s">
        <v>456</v>
      </c>
      <c r="AB38" s="50" t="s">
        <v>456</v>
      </c>
      <c r="AC38" s="51" t="s">
        <v>456</v>
      </c>
      <c r="AD38" s="51" t="s">
        <v>456</v>
      </c>
      <c r="AE38" s="51" t="s">
        <v>456</v>
      </c>
      <c r="AF38" s="51" t="s">
        <v>456</v>
      </c>
      <c r="AG38" s="52" t="s">
        <v>456</v>
      </c>
      <c r="AH38" s="53" t="s">
        <v>456</v>
      </c>
      <c r="AI38" s="54" t="s">
        <v>456</v>
      </c>
      <c r="AJ38" s="54" t="s">
        <v>456</v>
      </c>
      <c r="AK38" s="54" t="s">
        <v>456</v>
      </c>
      <c r="AL38" s="54" t="s">
        <v>456</v>
      </c>
      <c r="AN38" s="413" t="s">
        <v>465</v>
      </c>
      <c r="AO38" s="414"/>
      <c r="AP38" s="414"/>
      <c r="AQ38" s="414"/>
      <c r="AR38" s="414"/>
      <c r="AS38" s="414"/>
      <c r="AT38" s="391" t="s">
        <v>466</v>
      </c>
      <c r="AU38" s="421"/>
    </row>
    <row r="39" spans="2:47" ht="15.6">
      <c r="B39" s="371"/>
      <c r="C39" s="371"/>
      <c r="D39" s="372"/>
      <c r="E39" s="392"/>
      <c r="F39" s="377"/>
      <c r="G39" s="377"/>
      <c r="H39" s="377"/>
      <c r="I39" s="377"/>
      <c r="J39" s="76" t="s">
        <v>456</v>
      </c>
      <c r="K39" s="77" t="s">
        <v>456</v>
      </c>
      <c r="L39" s="77" t="s">
        <v>456</v>
      </c>
      <c r="M39" s="77" t="s">
        <v>456</v>
      </c>
      <c r="N39" s="77" t="s">
        <v>456</v>
      </c>
      <c r="O39" s="78" t="s">
        <v>456</v>
      </c>
      <c r="P39" s="150" t="s">
        <v>456</v>
      </c>
      <c r="Q39" s="151" t="s">
        <v>456</v>
      </c>
      <c r="R39" s="151" t="s">
        <v>456</v>
      </c>
      <c r="S39" s="151" t="s">
        <v>456</v>
      </c>
      <c r="T39" s="151" t="s">
        <v>456</v>
      </c>
      <c r="U39" s="152" t="s">
        <v>456</v>
      </c>
      <c r="V39" s="150" t="s">
        <v>456</v>
      </c>
      <c r="W39" s="151" t="s">
        <v>456</v>
      </c>
      <c r="X39" s="68" t="s">
        <v>456</v>
      </c>
      <c r="Y39" s="68" t="s">
        <v>456</v>
      </c>
      <c r="Z39" s="68" t="s">
        <v>456</v>
      </c>
      <c r="AA39" s="69" t="s">
        <v>456</v>
      </c>
      <c r="AB39" s="55" t="s">
        <v>456</v>
      </c>
      <c r="AC39" s="56" t="s">
        <v>456</v>
      </c>
      <c r="AD39" s="56" t="s">
        <v>456</v>
      </c>
      <c r="AE39" s="56" t="s">
        <v>456</v>
      </c>
      <c r="AF39" s="56" t="s">
        <v>456</v>
      </c>
      <c r="AG39" s="57" t="s">
        <v>456</v>
      </c>
      <c r="AH39" s="58" t="s">
        <v>456</v>
      </c>
      <c r="AI39" s="59" t="s">
        <v>456</v>
      </c>
      <c r="AJ39" s="59" t="s">
        <v>456</v>
      </c>
      <c r="AK39" s="59" t="s">
        <v>456</v>
      </c>
      <c r="AL39" s="59" t="s">
        <v>456</v>
      </c>
      <c r="AN39" s="415"/>
      <c r="AO39" s="416"/>
      <c r="AP39" s="416"/>
      <c r="AQ39" s="416"/>
      <c r="AR39" s="416"/>
      <c r="AS39" s="416"/>
      <c r="AT39" s="421"/>
      <c r="AU39" s="421"/>
    </row>
    <row r="40" spans="2:47" ht="15.6">
      <c r="B40" s="371"/>
      <c r="C40" s="371"/>
      <c r="D40" s="372"/>
      <c r="E40" s="376"/>
      <c r="F40" s="377"/>
      <c r="G40" s="377"/>
      <c r="H40" s="377"/>
      <c r="I40" s="377"/>
      <c r="J40" s="76" t="s">
        <v>456</v>
      </c>
      <c r="K40" s="77" t="s">
        <v>456</v>
      </c>
      <c r="L40" s="77" t="s">
        <v>456</v>
      </c>
      <c r="M40" s="77" t="s">
        <v>456</v>
      </c>
      <c r="N40" s="77" t="s">
        <v>456</v>
      </c>
      <c r="O40" s="78" t="s">
        <v>456</v>
      </c>
      <c r="P40" s="150" t="s">
        <v>456</v>
      </c>
      <c r="Q40" s="151" t="s">
        <v>456</v>
      </c>
      <c r="R40" s="151" t="s">
        <v>456</v>
      </c>
      <c r="S40" s="151" t="s">
        <v>456</v>
      </c>
      <c r="T40" s="151" t="s">
        <v>456</v>
      </c>
      <c r="U40" s="152" t="s">
        <v>456</v>
      </c>
      <c r="V40" s="150" t="s">
        <v>456</v>
      </c>
      <c r="W40" s="151" t="s">
        <v>456</v>
      </c>
      <c r="X40" s="68" t="s">
        <v>456</v>
      </c>
      <c r="Y40" s="68" t="s">
        <v>456</v>
      </c>
      <c r="Z40" s="68" t="s">
        <v>456</v>
      </c>
      <c r="AA40" s="69" t="s">
        <v>456</v>
      </c>
      <c r="AB40" s="55" t="s">
        <v>456</v>
      </c>
      <c r="AC40" s="56" t="s">
        <v>456</v>
      </c>
      <c r="AD40" s="56" t="s">
        <v>456</v>
      </c>
      <c r="AE40" s="56" t="s">
        <v>456</v>
      </c>
      <c r="AF40" s="56" t="s">
        <v>456</v>
      </c>
      <c r="AG40" s="57" t="s">
        <v>456</v>
      </c>
      <c r="AH40" s="58" t="s">
        <v>456</v>
      </c>
      <c r="AI40" s="59" t="s">
        <v>456</v>
      </c>
      <c r="AJ40" s="59" t="s">
        <v>456</v>
      </c>
      <c r="AK40" s="59" t="s">
        <v>456</v>
      </c>
      <c r="AL40" s="59" t="s">
        <v>456</v>
      </c>
      <c r="AN40" s="415"/>
      <c r="AO40" s="416"/>
      <c r="AP40" s="416"/>
      <c r="AQ40" s="416"/>
      <c r="AR40" s="416"/>
      <c r="AS40" s="416"/>
      <c r="AT40" s="421"/>
      <c r="AU40" s="421"/>
    </row>
    <row r="41" spans="2:47" ht="15.6">
      <c r="B41" s="371"/>
      <c r="C41" s="371"/>
      <c r="D41" s="372"/>
      <c r="E41" s="376"/>
      <c r="F41" s="377"/>
      <c r="G41" s="377"/>
      <c r="H41" s="377"/>
      <c r="I41" s="377"/>
      <c r="J41" s="76" t="s">
        <v>456</v>
      </c>
      <c r="K41" s="77" t="s">
        <v>456</v>
      </c>
      <c r="L41" s="77" t="s">
        <v>456</v>
      </c>
      <c r="M41" s="77" t="s">
        <v>456</v>
      </c>
      <c r="N41" s="77" t="s">
        <v>456</v>
      </c>
      <c r="O41" s="78" t="s">
        <v>456</v>
      </c>
      <c r="P41" s="150" t="s">
        <v>456</v>
      </c>
      <c r="Q41" s="151" t="s">
        <v>456</v>
      </c>
      <c r="R41" s="151" t="s">
        <v>456</v>
      </c>
      <c r="S41" s="151" t="s">
        <v>456</v>
      </c>
      <c r="T41" s="151" t="s">
        <v>456</v>
      </c>
      <c r="U41" s="152" t="s">
        <v>456</v>
      </c>
      <c r="V41" s="150" t="s">
        <v>456</v>
      </c>
      <c r="W41" s="151" t="s">
        <v>456</v>
      </c>
      <c r="X41" s="68" t="s">
        <v>456</v>
      </c>
      <c r="Y41" s="68" t="s">
        <v>456</v>
      </c>
      <c r="Z41" s="68" t="s">
        <v>456</v>
      </c>
      <c r="AA41" s="69" t="s">
        <v>456</v>
      </c>
      <c r="AB41" s="55" t="s">
        <v>456</v>
      </c>
      <c r="AC41" s="56" t="s">
        <v>456</v>
      </c>
      <c r="AD41" s="56" t="s">
        <v>456</v>
      </c>
      <c r="AE41" s="56" t="s">
        <v>456</v>
      </c>
      <c r="AF41" s="56" t="s">
        <v>456</v>
      </c>
      <c r="AG41" s="57" t="s">
        <v>456</v>
      </c>
      <c r="AH41" s="58" t="s">
        <v>456</v>
      </c>
      <c r="AI41" s="59" t="s">
        <v>456</v>
      </c>
      <c r="AJ41" s="59" t="s">
        <v>456</v>
      </c>
      <c r="AK41" s="59" t="s">
        <v>456</v>
      </c>
      <c r="AL41" s="59" t="s">
        <v>456</v>
      </c>
      <c r="AN41" s="415"/>
      <c r="AO41" s="416"/>
      <c r="AP41" s="416"/>
      <c r="AQ41" s="416"/>
      <c r="AR41" s="416"/>
      <c r="AS41" s="416"/>
      <c r="AT41" s="421"/>
      <c r="AU41" s="421"/>
    </row>
    <row r="42" spans="2:47" ht="15.6">
      <c r="B42" s="371"/>
      <c r="C42" s="371"/>
      <c r="D42" s="372"/>
      <c r="E42" s="376"/>
      <c r="F42" s="377"/>
      <c r="G42" s="377"/>
      <c r="H42" s="377"/>
      <c r="I42" s="377"/>
      <c r="J42" s="76" t="s">
        <v>456</v>
      </c>
      <c r="K42" s="77" t="s">
        <v>456</v>
      </c>
      <c r="L42" s="77" t="s">
        <v>456</v>
      </c>
      <c r="M42" s="77" t="s">
        <v>456</v>
      </c>
      <c r="N42" s="77" t="s">
        <v>456</v>
      </c>
      <c r="O42" s="78" t="s">
        <v>456</v>
      </c>
      <c r="P42" s="150" t="s">
        <v>456</v>
      </c>
      <c r="Q42" s="151" t="s">
        <v>456</v>
      </c>
      <c r="R42" s="151" t="s">
        <v>456</v>
      </c>
      <c r="S42" s="151" t="s">
        <v>456</v>
      </c>
      <c r="T42" s="151" t="s">
        <v>456</v>
      </c>
      <c r="U42" s="152" t="s">
        <v>456</v>
      </c>
      <c r="V42" s="150" t="s">
        <v>456</v>
      </c>
      <c r="W42" s="151" t="s">
        <v>456</v>
      </c>
      <c r="X42" s="68" t="s">
        <v>456</v>
      </c>
      <c r="Y42" s="68" t="s">
        <v>456</v>
      </c>
      <c r="Z42" s="68" t="s">
        <v>456</v>
      </c>
      <c r="AA42" s="69" t="s">
        <v>456</v>
      </c>
      <c r="AB42" s="55" t="s">
        <v>456</v>
      </c>
      <c r="AC42" s="56" t="s">
        <v>456</v>
      </c>
      <c r="AD42" s="56" t="s">
        <v>456</v>
      </c>
      <c r="AE42" s="56" t="s">
        <v>456</v>
      </c>
      <c r="AF42" s="56" t="s">
        <v>456</v>
      </c>
      <c r="AG42" s="57" t="s">
        <v>456</v>
      </c>
      <c r="AH42" s="58" t="s">
        <v>456</v>
      </c>
      <c r="AI42" s="59" t="s">
        <v>456</v>
      </c>
      <c r="AJ42" s="59" t="s">
        <v>456</v>
      </c>
      <c r="AK42" s="59" t="s">
        <v>456</v>
      </c>
      <c r="AL42" s="59" t="s">
        <v>456</v>
      </c>
      <c r="AN42" s="415"/>
      <c r="AO42" s="416"/>
      <c r="AP42" s="416"/>
      <c r="AQ42" s="416"/>
      <c r="AR42" s="416"/>
      <c r="AS42" s="416"/>
      <c r="AT42" s="421"/>
      <c r="AU42" s="421"/>
    </row>
    <row r="43" spans="2:47" ht="15.6">
      <c r="B43" s="371"/>
      <c r="C43" s="371"/>
      <c r="D43" s="372"/>
      <c r="E43" s="376"/>
      <c r="F43" s="377"/>
      <c r="G43" s="377"/>
      <c r="H43" s="377"/>
      <c r="I43" s="377"/>
      <c r="J43" s="76" t="s">
        <v>456</v>
      </c>
      <c r="K43" s="77" t="s">
        <v>456</v>
      </c>
      <c r="L43" s="77" t="s">
        <v>456</v>
      </c>
      <c r="M43" s="77" t="s">
        <v>456</v>
      </c>
      <c r="N43" s="77" t="s">
        <v>456</v>
      </c>
      <c r="O43" s="78" t="s">
        <v>456</v>
      </c>
      <c r="P43" s="150" t="s">
        <v>456</v>
      </c>
      <c r="Q43" s="151" t="s">
        <v>456</v>
      </c>
      <c r="R43" s="151" t="s">
        <v>456</v>
      </c>
      <c r="S43" s="151" t="s">
        <v>456</v>
      </c>
      <c r="T43" s="151" t="s">
        <v>456</v>
      </c>
      <c r="U43" s="152" t="s">
        <v>456</v>
      </c>
      <c r="V43" s="150" t="s">
        <v>456</v>
      </c>
      <c r="W43" s="151" t="s">
        <v>456</v>
      </c>
      <c r="X43" s="68" t="s">
        <v>456</v>
      </c>
      <c r="Y43" s="68" t="s">
        <v>456</v>
      </c>
      <c r="Z43" s="68" t="s">
        <v>456</v>
      </c>
      <c r="AA43" s="69" t="s">
        <v>456</v>
      </c>
      <c r="AB43" s="55" t="s">
        <v>456</v>
      </c>
      <c r="AC43" s="56" t="s">
        <v>456</v>
      </c>
      <c r="AD43" s="56" t="s">
        <v>456</v>
      </c>
      <c r="AE43" s="56" t="s">
        <v>456</v>
      </c>
      <c r="AF43" s="56" t="s">
        <v>456</v>
      </c>
      <c r="AG43" s="57" t="s">
        <v>456</v>
      </c>
      <c r="AH43" s="58" t="s">
        <v>456</v>
      </c>
      <c r="AI43" s="59" t="s">
        <v>456</v>
      </c>
      <c r="AJ43" s="59" t="s">
        <v>456</v>
      </c>
      <c r="AK43" s="59" t="s">
        <v>456</v>
      </c>
      <c r="AL43" s="59" t="s">
        <v>456</v>
      </c>
      <c r="AN43" s="415"/>
      <c r="AO43" s="416"/>
      <c r="AP43" s="416"/>
      <c r="AQ43" s="416"/>
      <c r="AR43" s="416"/>
      <c r="AS43" s="416"/>
      <c r="AT43" s="421"/>
      <c r="AU43" s="421"/>
    </row>
    <row r="44" spans="2:47" ht="15.6">
      <c r="B44" s="371"/>
      <c r="C44" s="371"/>
      <c r="D44" s="372"/>
      <c r="E44" s="376"/>
      <c r="F44" s="377"/>
      <c r="G44" s="377"/>
      <c r="H44" s="377"/>
      <c r="I44" s="377"/>
      <c r="J44" s="76" t="s">
        <v>456</v>
      </c>
      <c r="K44" s="77" t="s">
        <v>456</v>
      </c>
      <c r="L44" s="77" t="s">
        <v>456</v>
      </c>
      <c r="M44" s="77" t="s">
        <v>456</v>
      </c>
      <c r="N44" s="77" t="s">
        <v>456</v>
      </c>
      <c r="O44" s="78" t="s">
        <v>456</v>
      </c>
      <c r="P44" s="150" t="s">
        <v>456</v>
      </c>
      <c r="Q44" s="151" t="s">
        <v>456</v>
      </c>
      <c r="R44" s="151" t="s">
        <v>456</v>
      </c>
      <c r="S44" s="151" t="s">
        <v>456</v>
      </c>
      <c r="T44" s="151" t="s">
        <v>456</v>
      </c>
      <c r="U44" s="152" t="s">
        <v>456</v>
      </c>
      <c r="V44" s="150" t="s">
        <v>456</v>
      </c>
      <c r="W44" s="151" t="s">
        <v>456</v>
      </c>
      <c r="X44" s="68" t="s">
        <v>456</v>
      </c>
      <c r="Y44" s="68" t="s">
        <v>456</v>
      </c>
      <c r="Z44" s="68" t="s">
        <v>456</v>
      </c>
      <c r="AA44" s="69" t="s">
        <v>456</v>
      </c>
      <c r="AB44" s="55" t="s">
        <v>456</v>
      </c>
      <c r="AC44" s="56" t="s">
        <v>456</v>
      </c>
      <c r="AD44" s="56" t="s">
        <v>456</v>
      </c>
      <c r="AE44" s="56" t="s">
        <v>456</v>
      </c>
      <c r="AF44" s="56" t="s">
        <v>456</v>
      </c>
      <c r="AG44" s="57" t="s">
        <v>456</v>
      </c>
      <c r="AH44" s="58" t="s">
        <v>456</v>
      </c>
      <c r="AI44" s="59" t="s">
        <v>456</v>
      </c>
      <c r="AJ44" s="59" t="s">
        <v>456</v>
      </c>
      <c r="AK44" s="59" t="s">
        <v>456</v>
      </c>
      <c r="AL44" s="59" t="s">
        <v>456</v>
      </c>
      <c r="AN44" s="415"/>
      <c r="AO44" s="416"/>
      <c r="AP44" s="416"/>
      <c r="AQ44" s="416"/>
      <c r="AR44" s="416"/>
      <c r="AS44" s="416"/>
      <c r="AT44" s="421"/>
      <c r="AU44" s="421"/>
    </row>
    <row r="45" spans="2:47" ht="3" customHeight="1" thickBot="1">
      <c r="B45" s="371"/>
      <c r="C45" s="371"/>
      <c r="D45" s="372"/>
      <c r="E45" s="376"/>
      <c r="F45" s="377"/>
      <c r="G45" s="377"/>
      <c r="H45" s="377"/>
      <c r="I45" s="377"/>
      <c r="J45" s="76" t="s">
        <v>456</v>
      </c>
      <c r="K45" s="77" t="s">
        <v>456</v>
      </c>
      <c r="L45" s="77" t="s">
        <v>456</v>
      </c>
      <c r="M45" s="77" t="s">
        <v>456</v>
      </c>
      <c r="N45" s="77" t="s">
        <v>456</v>
      </c>
      <c r="O45" s="78" t="s">
        <v>456</v>
      </c>
      <c r="P45" s="150" t="s">
        <v>456</v>
      </c>
      <c r="Q45" s="151" t="s">
        <v>456</v>
      </c>
      <c r="R45" s="151" t="s">
        <v>456</v>
      </c>
      <c r="S45" s="151" t="s">
        <v>456</v>
      </c>
      <c r="T45" s="151" t="s">
        <v>456</v>
      </c>
      <c r="U45" s="152" t="s">
        <v>456</v>
      </c>
      <c r="V45" s="150" t="s">
        <v>456</v>
      </c>
      <c r="W45" s="151" t="s">
        <v>456</v>
      </c>
      <c r="X45" s="68" t="s">
        <v>456</v>
      </c>
      <c r="Y45" s="68" t="s">
        <v>456</v>
      </c>
      <c r="Z45" s="68" t="s">
        <v>456</v>
      </c>
      <c r="AA45" s="69" t="s">
        <v>456</v>
      </c>
      <c r="AB45" s="55" t="s">
        <v>456</v>
      </c>
      <c r="AC45" s="56" t="s">
        <v>456</v>
      </c>
      <c r="AD45" s="56" t="s">
        <v>456</v>
      </c>
      <c r="AE45" s="56" t="s">
        <v>456</v>
      </c>
      <c r="AF45" s="56" t="s">
        <v>456</v>
      </c>
      <c r="AG45" s="57" t="s">
        <v>456</v>
      </c>
      <c r="AH45" s="58" t="s">
        <v>456</v>
      </c>
      <c r="AI45" s="59" t="s">
        <v>456</v>
      </c>
      <c r="AJ45" s="59" t="s">
        <v>456</v>
      </c>
      <c r="AK45" s="59" t="s">
        <v>456</v>
      </c>
      <c r="AL45" s="59" t="s">
        <v>456</v>
      </c>
      <c r="AN45" s="415"/>
      <c r="AO45" s="416"/>
      <c r="AP45" s="416"/>
      <c r="AQ45" s="416"/>
      <c r="AR45" s="416"/>
      <c r="AS45" s="417"/>
      <c r="AT45" s="36"/>
      <c r="AU45" s="36"/>
    </row>
    <row r="46" spans="2:47" ht="16.149999999999999" hidden="1" thickBot="1">
      <c r="B46" s="371"/>
      <c r="C46" s="371"/>
      <c r="D46" s="372"/>
      <c r="E46" s="376"/>
      <c r="F46" s="377"/>
      <c r="G46" s="377"/>
      <c r="H46" s="377"/>
      <c r="I46" s="377"/>
      <c r="J46" s="76" t="s">
        <v>456</v>
      </c>
      <c r="K46" s="77" t="s">
        <v>456</v>
      </c>
      <c r="L46" s="77" t="s">
        <v>456</v>
      </c>
      <c r="M46" s="77" t="s">
        <v>456</v>
      </c>
      <c r="N46" s="77" t="s">
        <v>456</v>
      </c>
      <c r="O46" s="78" t="s">
        <v>456</v>
      </c>
      <c r="P46" s="67" t="s">
        <v>456</v>
      </c>
      <c r="Q46" s="68" t="s">
        <v>456</v>
      </c>
      <c r="R46" s="68" t="s">
        <v>456</v>
      </c>
      <c r="S46" s="68" t="s">
        <v>456</v>
      </c>
      <c r="T46" s="68" t="s">
        <v>456</v>
      </c>
      <c r="U46" s="69" t="s">
        <v>456</v>
      </c>
      <c r="V46" s="67" t="s">
        <v>456</v>
      </c>
      <c r="W46" s="68" t="s">
        <v>456</v>
      </c>
      <c r="X46" s="68" t="s">
        <v>456</v>
      </c>
      <c r="Y46" s="68" t="s">
        <v>456</v>
      </c>
      <c r="Z46" s="68" t="s">
        <v>456</v>
      </c>
      <c r="AA46" s="69" t="s">
        <v>456</v>
      </c>
      <c r="AB46" s="55" t="s">
        <v>456</v>
      </c>
      <c r="AC46" s="56" t="s">
        <v>456</v>
      </c>
      <c r="AD46" s="56" t="s">
        <v>456</v>
      </c>
      <c r="AE46" s="56" t="s">
        <v>456</v>
      </c>
      <c r="AF46" s="56" t="s">
        <v>456</v>
      </c>
      <c r="AG46" s="57" t="s">
        <v>456</v>
      </c>
      <c r="AH46" s="58" t="s">
        <v>456</v>
      </c>
      <c r="AI46" s="59" t="s">
        <v>456</v>
      </c>
      <c r="AJ46" s="59" t="s">
        <v>456</v>
      </c>
      <c r="AK46" s="59" t="s">
        <v>456</v>
      </c>
      <c r="AL46" s="59" t="s">
        <v>456</v>
      </c>
      <c r="AN46" s="415"/>
      <c r="AO46" s="416"/>
      <c r="AP46" s="416"/>
      <c r="AQ46" s="416"/>
      <c r="AR46" s="416"/>
      <c r="AS46" s="417"/>
    </row>
    <row r="47" spans="2:47" ht="16.149999999999999" hidden="1" thickBot="1">
      <c r="B47" s="371"/>
      <c r="C47" s="371"/>
      <c r="D47" s="372"/>
      <c r="E47" s="379"/>
      <c r="F47" s="380"/>
      <c r="G47" s="380"/>
      <c r="H47" s="380"/>
      <c r="I47" s="380"/>
      <c r="J47" s="79" t="s">
        <v>456</v>
      </c>
      <c r="K47" s="80" t="s">
        <v>456</v>
      </c>
      <c r="L47" s="80" t="s">
        <v>456</v>
      </c>
      <c r="M47" s="80" t="s">
        <v>456</v>
      </c>
      <c r="N47" s="80" t="s">
        <v>456</v>
      </c>
      <c r="O47" s="81" t="s">
        <v>456</v>
      </c>
      <c r="P47" s="67" t="s">
        <v>456</v>
      </c>
      <c r="Q47" s="68" t="s">
        <v>456</v>
      </c>
      <c r="R47" s="68" t="s">
        <v>456</v>
      </c>
      <c r="S47" s="68" t="s">
        <v>456</v>
      </c>
      <c r="T47" s="68" t="s">
        <v>456</v>
      </c>
      <c r="U47" s="69" t="s">
        <v>456</v>
      </c>
      <c r="V47" s="70" t="s">
        <v>456</v>
      </c>
      <c r="W47" s="71" t="s">
        <v>456</v>
      </c>
      <c r="X47" s="71" t="s">
        <v>456</v>
      </c>
      <c r="Y47" s="71" t="s">
        <v>456</v>
      </c>
      <c r="Z47" s="71" t="s">
        <v>456</v>
      </c>
      <c r="AA47" s="72" t="s">
        <v>456</v>
      </c>
      <c r="AB47" s="60" t="s">
        <v>456</v>
      </c>
      <c r="AC47" s="61" t="s">
        <v>456</v>
      </c>
      <c r="AD47" s="61" t="s">
        <v>456</v>
      </c>
      <c r="AE47" s="61" t="s">
        <v>456</v>
      </c>
      <c r="AF47" s="61" t="s">
        <v>456</v>
      </c>
      <c r="AG47" s="62" t="s">
        <v>456</v>
      </c>
      <c r="AH47" s="63" t="s">
        <v>456</v>
      </c>
      <c r="AI47" s="64" t="s">
        <v>456</v>
      </c>
      <c r="AJ47" s="64" t="s">
        <v>456</v>
      </c>
      <c r="AK47" s="64" t="s">
        <v>456</v>
      </c>
      <c r="AL47" s="64" t="s">
        <v>456</v>
      </c>
      <c r="AN47" s="418"/>
      <c r="AO47" s="419"/>
      <c r="AP47" s="419"/>
      <c r="AQ47" s="419"/>
      <c r="AR47" s="419"/>
      <c r="AS47" s="420"/>
    </row>
    <row r="48" spans="2:47" ht="23.45">
      <c r="B48" s="371"/>
      <c r="C48" s="371"/>
      <c r="D48" s="372"/>
      <c r="E48" s="373" t="s">
        <v>467</v>
      </c>
      <c r="F48" s="374"/>
      <c r="G48" s="374"/>
      <c r="H48" s="374"/>
      <c r="I48" s="375"/>
      <c r="J48" s="73" t="s">
        <v>456</v>
      </c>
      <c r="K48" s="74" t="s">
        <v>456</v>
      </c>
      <c r="L48" s="74" t="s">
        <v>456</v>
      </c>
      <c r="M48" s="74" t="s">
        <v>456</v>
      </c>
      <c r="N48" s="74" t="s">
        <v>456</v>
      </c>
      <c r="O48" s="75" t="s">
        <v>456</v>
      </c>
      <c r="P48" s="73" t="s">
        <v>456</v>
      </c>
      <c r="Q48" s="74" t="s">
        <v>456</v>
      </c>
      <c r="R48" s="74" t="s">
        <v>456</v>
      </c>
      <c r="S48" s="74" t="s">
        <v>456</v>
      </c>
      <c r="T48" s="74" t="s">
        <v>456</v>
      </c>
      <c r="U48" s="75" t="s">
        <v>456</v>
      </c>
      <c r="V48" s="147" t="s">
        <v>456</v>
      </c>
      <c r="W48" s="156" t="s">
        <v>456</v>
      </c>
      <c r="X48" s="65" t="s">
        <v>456</v>
      </c>
      <c r="Y48" s="65" t="s">
        <v>456</v>
      </c>
      <c r="Z48" s="65" t="s">
        <v>456</v>
      </c>
      <c r="AA48" s="66" t="s">
        <v>456</v>
      </c>
      <c r="AB48" s="50" t="s">
        <v>456</v>
      </c>
      <c r="AC48" s="51" t="s">
        <v>456</v>
      </c>
      <c r="AD48" s="51" t="s">
        <v>456</v>
      </c>
      <c r="AE48" s="51" t="s">
        <v>456</v>
      </c>
      <c r="AF48" s="51" t="s">
        <v>456</v>
      </c>
      <c r="AG48" s="52" t="s">
        <v>456</v>
      </c>
      <c r="AH48" s="53" t="s">
        <v>456</v>
      </c>
      <c r="AI48" s="54" t="s">
        <v>456</v>
      </c>
      <c r="AJ48" s="54" t="s">
        <v>456</v>
      </c>
      <c r="AK48" s="54" t="s">
        <v>456</v>
      </c>
      <c r="AL48" s="54" t="s">
        <v>456</v>
      </c>
    </row>
    <row r="49" spans="2:38" ht="15.6">
      <c r="B49" s="371"/>
      <c r="C49" s="371"/>
      <c r="D49" s="372"/>
      <c r="E49" s="392"/>
      <c r="F49" s="377"/>
      <c r="G49" s="377"/>
      <c r="H49" s="377"/>
      <c r="I49" s="378"/>
      <c r="J49" s="76" t="s">
        <v>456</v>
      </c>
      <c r="K49" s="77" t="s">
        <v>456</v>
      </c>
      <c r="L49" s="77" t="s">
        <v>456</v>
      </c>
      <c r="M49" s="77" t="s">
        <v>456</v>
      </c>
      <c r="N49" s="77" t="s">
        <v>456</v>
      </c>
      <c r="O49" s="78" t="s">
        <v>456</v>
      </c>
      <c r="P49" s="76" t="s">
        <v>456</v>
      </c>
      <c r="Q49" s="77" t="s">
        <v>456</v>
      </c>
      <c r="R49" s="77" t="s">
        <v>456</v>
      </c>
      <c r="S49" s="77" t="s">
        <v>456</v>
      </c>
      <c r="T49" s="77" t="s">
        <v>456</v>
      </c>
      <c r="U49" s="78" t="s">
        <v>456</v>
      </c>
      <c r="V49" s="150" t="s">
        <v>456</v>
      </c>
      <c r="W49" s="151" t="s">
        <v>456</v>
      </c>
      <c r="X49" s="68" t="s">
        <v>456</v>
      </c>
      <c r="Y49" s="68" t="s">
        <v>456</v>
      </c>
      <c r="Z49" s="68" t="s">
        <v>456</v>
      </c>
      <c r="AA49" s="69" t="s">
        <v>456</v>
      </c>
      <c r="AB49" s="55" t="s">
        <v>456</v>
      </c>
      <c r="AC49" s="56" t="s">
        <v>456</v>
      </c>
      <c r="AD49" s="56" t="s">
        <v>456</v>
      </c>
      <c r="AE49" s="56" t="s">
        <v>456</v>
      </c>
      <c r="AF49" s="56" t="s">
        <v>456</v>
      </c>
      <c r="AG49" s="57" t="s">
        <v>456</v>
      </c>
      <c r="AH49" s="58" t="s">
        <v>456</v>
      </c>
      <c r="AI49" s="59" t="s">
        <v>456</v>
      </c>
      <c r="AJ49" s="59" t="s">
        <v>456</v>
      </c>
      <c r="AK49" s="59" t="s">
        <v>456</v>
      </c>
      <c r="AL49" s="59" t="s">
        <v>456</v>
      </c>
    </row>
    <row r="50" spans="2:38" ht="15.6">
      <c r="B50" s="371"/>
      <c r="C50" s="371"/>
      <c r="D50" s="372"/>
      <c r="E50" s="392"/>
      <c r="F50" s="377"/>
      <c r="G50" s="377"/>
      <c r="H50" s="377"/>
      <c r="I50" s="378"/>
      <c r="J50" s="76" t="s">
        <v>456</v>
      </c>
      <c r="K50" s="77" t="s">
        <v>456</v>
      </c>
      <c r="L50" s="77" t="s">
        <v>456</v>
      </c>
      <c r="M50" s="77" t="s">
        <v>456</v>
      </c>
      <c r="N50" s="77" t="s">
        <v>456</v>
      </c>
      <c r="O50" s="78" t="s">
        <v>456</v>
      </c>
      <c r="P50" s="76" t="s">
        <v>456</v>
      </c>
      <c r="Q50" s="77" t="s">
        <v>456</v>
      </c>
      <c r="R50" s="77" t="s">
        <v>456</v>
      </c>
      <c r="S50" s="77" t="s">
        <v>456</v>
      </c>
      <c r="T50" s="77" t="s">
        <v>456</v>
      </c>
      <c r="U50" s="78" t="s">
        <v>456</v>
      </c>
      <c r="V50" s="150" t="s">
        <v>456</v>
      </c>
      <c r="W50" s="151" t="s">
        <v>456</v>
      </c>
      <c r="X50" s="68" t="s">
        <v>456</v>
      </c>
      <c r="Y50" s="68" t="s">
        <v>456</v>
      </c>
      <c r="Z50" s="68" t="s">
        <v>456</v>
      </c>
      <c r="AA50" s="69" t="s">
        <v>456</v>
      </c>
      <c r="AB50" s="55" t="s">
        <v>456</v>
      </c>
      <c r="AC50" s="56" t="s">
        <v>456</v>
      </c>
      <c r="AD50" s="56" t="s">
        <v>456</v>
      </c>
      <c r="AE50" s="56" t="s">
        <v>456</v>
      </c>
      <c r="AF50" s="56" t="s">
        <v>456</v>
      </c>
      <c r="AG50" s="57" t="s">
        <v>456</v>
      </c>
      <c r="AH50" s="58" t="s">
        <v>456</v>
      </c>
      <c r="AI50" s="59" t="s">
        <v>456</v>
      </c>
      <c r="AJ50" s="59" t="s">
        <v>456</v>
      </c>
      <c r="AK50" s="59" t="s">
        <v>456</v>
      </c>
      <c r="AL50" s="59" t="s">
        <v>456</v>
      </c>
    </row>
    <row r="51" spans="2:38" ht="15.6">
      <c r="B51" s="371"/>
      <c r="C51" s="371"/>
      <c r="D51" s="372"/>
      <c r="E51" s="376"/>
      <c r="F51" s="377"/>
      <c r="G51" s="377"/>
      <c r="H51" s="377"/>
      <c r="I51" s="378"/>
      <c r="J51" s="76" t="s">
        <v>456</v>
      </c>
      <c r="K51" s="77" t="s">
        <v>456</v>
      </c>
      <c r="L51" s="77" t="s">
        <v>456</v>
      </c>
      <c r="M51" s="77" t="s">
        <v>456</v>
      </c>
      <c r="N51" s="77" t="s">
        <v>456</v>
      </c>
      <c r="O51" s="78" t="s">
        <v>456</v>
      </c>
      <c r="P51" s="76" t="s">
        <v>456</v>
      </c>
      <c r="Q51" s="77" t="s">
        <v>456</v>
      </c>
      <c r="R51" s="77" t="s">
        <v>456</v>
      </c>
      <c r="S51" s="77" t="s">
        <v>456</v>
      </c>
      <c r="T51" s="77" t="s">
        <v>456</v>
      </c>
      <c r="U51" s="78" t="s">
        <v>456</v>
      </c>
      <c r="V51" s="150" t="s">
        <v>456</v>
      </c>
      <c r="W51" s="151" t="s">
        <v>456</v>
      </c>
      <c r="X51" s="68" t="s">
        <v>456</v>
      </c>
      <c r="Y51" s="68" t="s">
        <v>456</v>
      </c>
      <c r="Z51" s="68" t="s">
        <v>456</v>
      </c>
      <c r="AA51" s="69" t="s">
        <v>456</v>
      </c>
      <c r="AB51" s="55" t="s">
        <v>456</v>
      </c>
      <c r="AC51" s="56" t="s">
        <v>456</v>
      </c>
      <c r="AD51" s="56" t="s">
        <v>456</v>
      </c>
      <c r="AE51" s="56" t="s">
        <v>456</v>
      </c>
      <c r="AF51" s="56" t="s">
        <v>456</v>
      </c>
      <c r="AG51" s="57" t="s">
        <v>456</v>
      </c>
      <c r="AH51" s="58" t="s">
        <v>456</v>
      </c>
      <c r="AI51" s="59" t="s">
        <v>456</v>
      </c>
      <c r="AJ51" s="59" t="s">
        <v>456</v>
      </c>
      <c r="AK51" s="59" t="s">
        <v>456</v>
      </c>
      <c r="AL51" s="59" t="s">
        <v>456</v>
      </c>
    </row>
    <row r="52" spans="2:38" ht="15.6">
      <c r="B52" s="371"/>
      <c r="C52" s="371"/>
      <c r="D52" s="372"/>
      <c r="E52" s="376"/>
      <c r="F52" s="377"/>
      <c r="G52" s="377"/>
      <c r="H52" s="377"/>
      <c r="I52" s="378"/>
      <c r="J52" s="76" t="s">
        <v>456</v>
      </c>
      <c r="K52" s="77" t="s">
        <v>456</v>
      </c>
      <c r="L52" s="77" t="s">
        <v>456</v>
      </c>
      <c r="M52" s="77" t="s">
        <v>456</v>
      </c>
      <c r="N52" s="77" t="s">
        <v>456</v>
      </c>
      <c r="O52" s="78" t="s">
        <v>456</v>
      </c>
      <c r="P52" s="76" t="s">
        <v>456</v>
      </c>
      <c r="Q52" s="77" t="s">
        <v>456</v>
      </c>
      <c r="R52" s="77" t="s">
        <v>456</v>
      </c>
      <c r="S52" s="77" t="s">
        <v>456</v>
      </c>
      <c r="T52" s="77" t="s">
        <v>456</v>
      </c>
      <c r="U52" s="78" t="s">
        <v>456</v>
      </c>
      <c r="V52" s="150" t="s">
        <v>456</v>
      </c>
      <c r="W52" s="151" t="s">
        <v>456</v>
      </c>
      <c r="X52" s="68" t="s">
        <v>456</v>
      </c>
      <c r="Y52" s="68" t="s">
        <v>456</v>
      </c>
      <c r="Z52" s="68" t="s">
        <v>456</v>
      </c>
      <c r="AA52" s="69" t="s">
        <v>456</v>
      </c>
      <c r="AB52" s="55" t="s">
        <v>456</v>
      </c>
      <c r="AC52" s="56" t="s">
        <v>456</v>
      </c>
      <c r="AD52" s="56" t="s">
        <v>456</v>
      </c>
      <c r="AE52" s="56" t="s">
        <v>456</v>
      </c>
      <c r="AF52" s="56" t="s">
        <v>456</v>
      </c>
      <c r="AG52" s="57" t="s">
        <v>456</v>
      </c>
      <c r="AH52" s="58" t="s">
        <v>456</v>
      </c>
      <c r="AI52" s="59" t="s">
        <v>456</v>
      </c>
      <c r="AJ52" s="59" t="s">
        <v>456</v>
      </c>
      <c r="AK52" s="59" t="s">
        <v>456</v>
      </c>
      <c r="AL52" s="59" t="s">
        <v>456</v>
      </c>
    </row>
    <row r="53" spans="2:38" ht="5.25" customHeight="1">
      <c r="B53" s="371"/>
      <c r="C53" s="371"/>
      <c r="D53" s="372"/>
      <c r="E53" s="376"/>
      <c r="F53" s="377"/>
      <c r="G53" s="377"/>
      <c r="H53" s="377"/>
      <c r="I53" s="378"/>
      <c r="J53" s="76" t="s">
        <v>456</v>
      </c>
      <c r="K53" s="77" t="s">
        <v>456</v>
      </c>
      <c r="L53" s="77" t="s">
        <v>456</v>
      </c>
      <c r="M53" s="77" t="s">
        <v>456</v>
      </c>
      <c r="N53" s="77" t="s">
        <v>456</v>
      </c>
      <c r="O53" s="78" t="s">
        <v>456</v>
      </c>
      <c r="P53" s="76" t="s">
        <v>456</v>
      </c>
      <c r="Q53" s="77" t="s">
        <v>456</v>
      </c>
      <c r="R53" s="77" t="s">
        <v>456</v>
      </c>
      <c r="S53" s="77" t="s">
        <v>456</v>
      </c>
      <c r="T53" s="77" t="s">
        <v>456</v>
      </c>
      <c r="U53" s="78" t="s">
        <v>456</v>
      </c>
      <c r="V53" s="150" t="s">
        <v>456</v>
      </c>
      <c r="W53" s="151" t="s">
        <v>456</v>
      </c>
      <c r="X53" s="68" t="s">
        <v>456</v>
      </c>
      <c r="Y53" s="68" t="s">
        <v>456</v>
      </c>
      <c r="Z53" s="68" t="s">
        <v>456</v>
      </c>
      <c r="AA53" s="69" t="s">
        <v>456</v>
      </c>
      <c r="AB53" s="55" t="s">
        <v>456</v>
      </c>
      <c r="AC53" s="56" t="s">
        <v>456</v>
      </c>
      <c r="AD53" s="56" t="s">
        <v>456</v>
      </c>
      <c r="AE53" s="56" t="s">
        <v>456</v>
      </c>
      <c r="AF53" s="56" t="s">
        <v>456</v>
      </c>
      <c r="AG53" s="57" t="s">
        <v>456</v>
      </c>
      <c r="AH53" s="58" t="s">
        <v>456</v>
      </c>
      <c r="AI53" s="59" t="s">
        <v>456</v>
      </c>
      <c r="AJ53" s="59" t="s">
        <v>456</v>
      </c>
      <c r="AK53" s="59" t="s">
        <v>456</v>
      </c>
      <c r="AL53" s="59" t="s">
        <v>456</v>
      </c>
    </row>
    <row r="54" spans="2:38" ht="3" hidden="1" customHeight="1">
      <c r="B54" s="371"/>
      <c r="C54" s="371"/>
      <c r="D54" s="372"/>
      <c r="E54" s="376"/>
      <c r="F54" s="377"/>
      <c r="G54" s="377"/>
      <c r="H54" s="377"/>
      <c r="I54" s="378"/>
      <c r="J54" s="76" t="s">
        <v>456</v>
      </c>
      <c r="K54" s="77" t="s">
        <v>456</v>
      </c>
      <c r="L54" s="77" t="s">
        <v>456</v>
      </c>
      <c r="M54" s="77" t="s">
        <v>456</v>
      </c>
      <c r="N54" s="77" t="s">
        <v>456</v>
      </c>
      <c r="O54" s="78" t="s">
        <v>456</v>
      </c>
      <c r="P54" s="76" t="s">
        <v>456</v>
      </c>
      <c r="Q54" s="77" t="s">
        <v>456</v>
      </c>
      <c r="R54" s="77" t="s">
        <v>456</v>
      </c>
      <c r="S54" s="77" t="s">
        <v>456</v>
      </c>
      <c r="T54" s="77" t="s">
        <v>456</v>
      </c>
      <c r="U54" s="78" t="s">
        <v>456</v>
      </c>
      <c r="V54" s="150" t="s">
        <v>456</v>
      </c>
      <c r="W54" s="151" t="s">
        <v>456</v>
      </c>
      <c r="X54" s="68" t="s">
        <v>456</v>
      </c>
      <c r="Y54" s="68" t="s">
        <v>456</v>
      </c>
      <c r="Z54" s="68" t="s">
        <v>456</v>
      </c>
      <c r="AA54" s="69" t="s">
        <v>456</v>
      </c>
      <c r="AB54" s="55" t="s">
        <v>456</v>
      </c>
      <c r="AC54" s="56" t="s">
        <v>456</v>
      </c>
      <c r="AD54" s="56" t="s">
        <v>456</v>
      </c>
      <c r="AE54" s="56" t="s">
        <v>456</v>
      </c>
      <c r="AF54" s="56" t="s">
        <v>456</v>
      </c>
      <c r="AG54" s="57" t="s">
        <v>456</v>
      </c>
      <c r="AH54" s="58" t="s">
        <v>456</v>
      </c>
      <c r="AI54" s="59" t="s">
        <v>456</v>
      </c>
      <c r="AJ54" s="59" t="s">
        <v>456</v>
      </c>
      <c r="AK54" s="59" t="s">
        <v>456</v>
      </c>
      <c r="AL54" s="59" t="s">
        <v>456</v>
      </c>
    </row>
    <row r="55" spans="2:38" ht="15.6" hidden="1">
      <c r="B55" s="371"/>
      <c r="C55" s="371"/>
      <c r="D55" s="372"/>
      <c r="E55" s="376"/>
      <c r="F55" s="377"/>
      <c r="G55" s="377"/>
      <c r="H55" s="377"/>
      <c r="I55" s="378"/>
      <c r="J55" s="76" t="s">
        <v>456</v>
      </c>
      <c r="K55" s="77" t="s">
        <v>456</v>
      </c>
      <c r="L55" s="77" t="s">
        <v>456</v>
      </c>
      <c r="M55" s="77" t="s">
        <v>456</v>
      </c>
      <c r="N55" s="77" t="s">
        <v>456</v>
      </c>
      <c r="O55" s="78" t="s">
        <v>456</v>
      </c>
      <c r="P55" s="76" t="s">
        <v>456</v>
      </c>
      <c r="Q55" s="77" t="s">
        <v>456</v>
      </c>
      <c r="R55" s="77" t="s">
        <v>456</v>
      </c>
      <c r="S55" s="77" t="s">
        <v>456</v>
      </c>
      <c r="T55" s="77" t="s">
        <v>456</v>
      </c>
      <c r="U55" s="78" t="s">
        <v>456</v>
      </c>
      <c r="V55" s="150" t="s">
        <v>456</v>
      </c>
      <c r="W55" s="151" t="s">
        <v>456</v>
      </c>
      <c r="X55" s="68" t="s">
        <v>456</v>
      </c>
      <c r="Y55" s="68" t="s">
        <v>456</v>
      </c>
      <c r="Z55" s="68" t="s">
        <v>456</v>
      </c>
      <c r="AA55" s="69" t="s">
        <v>456</v>
      </c>
      <c r="AB55" s="55" t="s">
        <v>456</v>
      </c>
      <c r="AC55" s="56" t="s">
        <v>456</v>
      </c>
      <c r="AD55" s="56" t="s">
        <v>456</v>
      </c>
      <c r="AE55" s="56" t="s">
        <v>456</v>
      </c>
      <c r="AF55" s="56" t="s">
        <v>456</v>
      </c>
      <c r="AG55" s="57" t="s">
        <v>456</v>
      </c>
      <c r="AH55" s="58" t="s">
        <v>456</v>
      </c>
      <c r="AI55" s="59" t="s">
        <v>456</v>
      </c>
      <c r="AJ55" s="59" t="s">
        <v>456</v>
      </c>
      <c r="AK55" s="59" t="s">
        <v>456</v>
      </c>
      <c r="AL55" s="59" t="s">
        <v>456</v>
      </c>
    </row>
    <row r="56" spans="2:38" ht="15.6" hidden="1">
      <c r="B56" s="371"/>
      <c r="C56" s="371"/>
      <c r="D56" s="372"/>
      <c r="E56" s="376"/>
      <c r="F56" s="377"/>
      <c r="G56" s="377"/>
      <c r="H56" s="377"/>
      <c r="I56" s="378"/>
      <c r="J56" s="76" t="s">
        <v>456</v>
      </c>
      <c r="K56" s="77" t="s">
        <v>456</v>
      </c>
      <c r="L56" s="77" t="s">
        <v>456</v>
      </c>
      <c r="M56" s="77" t="s">
        <v>456</v>
      </c>
      <c r="N56" s="77" t="s">
        <v>456</v>
      </c>
      <c r="O56" s="78" t="s">
        <v>456</v>
      </c>
      <c r="P56" s="76" t="s">
        <v>456</v>
      </c>
      <c r="Q56" s="77" t="s">
        <v>456</v>
      </c>
      <c r="R56" s="77" t="s">
        <v>456</v>
      </c>
      <c r="S56" s="77" t="s">
        <v>456</v>
      </c>
      <c r="T56" s="77" t="s">
        <v>456</v>
      </c>
      <c r="U56" s="78" t="s">
        <v>456</v>
      </c>
      <c r="V56" s="150" t="s">
        <v>456</v>
      </c>
      <c r="W56" s="151" t="s">
        <v>456</v>
      </c>
      <c r="X56" s="68" t="s">
        <v>456</v>
      </c>
      <c r="Y56" s="68" t="s">
        <v>456</v>
      </c>
      <c r="Z56" s="68" t="s">
        <v>456</v>
      </c>
      <c r="AA56" s="69" t="s">
        <v>456</v>
      </c>
      <c r="AB56" s="55" t="s">
        <v>456</v>
      </c>
      <c r="AC56" s="56" t="s">
        <v>456</v>
      </c>
      <c r="AD56" s="56" t="s">
        <v>456</v>
      </c>
      <c r="AE56" s="56" t="s">
        <v>456</v>
      </c>
      <c r="AF56" s="56" t="s">
        <v>456</v>
      </c>
      <c r="AG56" s="57" t="s">
        <v>456</v>
      </c>
      <c r="AH56" s="58" t="s">
        <v>456</v>
      </c>
      <c r="AI56" s="59" t="s">
        <v>456</v>
      </c>
      <c r="AJ56" s="59" t="s">
        <v>456</v>
      </c>
      <c r="AK56" s="59" t="s">
        <v>456</v>
      </c>
      <c r="AL56" s="59" t="s">
        <v>456</v>
      </c>
    </row>
    <row r="57" spans="2:38" ht="16.149999999999999" thickBot="1">
      <c r="B57" s="371"/>
      <c r="C57" s="371"/>
      <c r="D57" s="372"/>
      <c r="E57" s="379"/>
      <c r="F57" s="380"/>
      <c r="G57" s="380"/>
      <c r="H57" s="380"/>
      <c r="I57" s="381"/>
      <c r="J57" s="79" t="s">
        <v>456</v>
      </c>
      <c r="K57" s="80" t="s">
        <v>456</v>
      </c>
      <c r="L57" s="80" t="s">
        <v>456</v>
      </c>
      <c r="M57" s="80" t="s">
        <v>456</v>
      </c>
      <c r="N57" s="80" t="s">
        <v>456</v>
      </c>
      <c r="O57" s="81" t="s">
        <v>456</v>
      </c>
      <c r="P57" s="79" t="s">
        <v>456</v>
      </c>
      <c r="Q57" s="80" t="s">
        <v>456</v>
      </c>
      <c r="R57" s="80" t="s">
        <v>456</v>
      </c>
      <c r="S57" s="80" t="s">
        <v>456</v>
      </c>
      <c r="T57" s="80" t="s">
        <v>456</v>
      </c>
      <c r="U57" s="81" t="s">
        <v>456</v>
      </c>
      <c r="V57" s="153" t="s">
        <v>456</v>
      </c>
      <c r="W57" s="154" t="s">
        <v>456</v>
      </c>
      <c r="X57" s="71" t="s">
        <v>456</v>
      </c>
      <c r="Y57" s="71" t="s">
        <v>456</v>
      </c>
      <c r="Z57" s="71" t="s">
        <v>456</v>
      </c>
      <c r="AA57" s="72" t="s">
        <v>456</v>
      </c>
      <c r="AB57" s="60" t="s">
        <v>456</v>
      </c>
      <c r="AC57" s="61" t="s">
        <v>456</v>
      </c>
      <c r="AD57" s="61" t="s">
        <v>456</v>
      </c>
      <c r="AE57" s="61" t="s">
        <v>456</v>
      </c>
      <c r="AF57" s="61" t="s">
        <v>456</v>
      </c>
      <c r="AG57" s="62" t="s">
        <v>456</v>
      </c>
      <c r="AH57" s="58" t="s">
        <v>456</v>
      </c>
      <c r="AI57" s="59" t="s">
        <v>456</v>
      </c>
      <c r="AJ57" s="59" t="s">
        <v>456</v>
      </c>
      <c r="AK57" s="59" t="s">
        <v>456</v>
      </c>
      <c r="AL57" s="59" t="s">
        <v>456</v>
      </c>
    </row>
    <row r="58" spans="2:38" ht="15" customHeight="1">
      <c r="J58" s="373" t="s">
        <v>468</v>
      </c>
      <c r="K58" s="374"/>
      <c r="L58" s="374"/>
      <c r="M58" s="374"/>
      <c r="N58" s="374"/>
      <c r="O58" s="375"/>
      <c r="P58" s="373" t="s">
        <v>469</v>
      </c>
      <c r="Q58" s="374"/>
      <c r="R58" s="374"/>
      <c r="S58" s="374"/>
      <c r="T58" s="374"/>
      <c r="U58" s="375"/>
      <c r="V58" s="373" t="s">
        <v>470</v>
      </c>
      <c r="W58" s="374"/>
      <c r="X58" s="374"/>
      <c r="Y58" s="374"/>
      <c r="Z58" s="374"/>
      <c r="AA58" s="375"/>
      <c r="AB58" s="373" t="s">
        <v>471</v>
      </c>
      <c r="AC58" s="422"/>
      <c r="AD58" s="374"/>
      <c r="AE58" s="374"/>
      <c r="AF58" s="374"/>
      <c r="AG58" s="374"/>
      <c r="AH58" s="373" t="s">
        <v>472</v>
      </c>
      <c r="AI58" s="374"/>
      <c r="AJ58" s="374"/>
      <c r="AK58" s="374"/>
      <c r="AL58" s="375"/>
    </row>
    <row r="59" spans="2:38" ht="15" customHeight="1">
      <c r="J59" s="376"/>
      <c r="K59" s="377"/>
      <c r="L59" s="377"/>
      <c r="M59" s="377"/>
      <c r="N59" s="377"/>
      <c r="O59" s="378"/>
      <c r="P59" s="376"/>
      <c r="Q59" s="377"/>
      <c r="R59" s="377"/>
      <c r="S59" s="377"/>
      <c r="T59" s="377"/>
      <c r="U59" s="378"/>
      <c r="V59" s="376"/>
      <c r="W59" s="377"/>
      <c r="X59" s="377"/>
      <c r="Y59" s="377"/>
      <c r="Z59" s="377"/>
      <c r="AA59" s="378"/>
      <c r="AB59" s="376"/>
      <c r="AC59" s="377"/>
      <c r="AD59" s="377"/>
      <c r="AE59" s="377"/>
      <c r="AF59" s="377"/>
      <c r="AG59" s="377"/>
      <c r="AH59" s="392"/>
      <c r="AI59" s="377"/>
      <c r="AJ59" s="377"/>
      <c r="AK59" s="377"/>
      <c r="AL59" s="378"/>
    </row>
    <row r="60" spans="2:38" ht="15" customHeight="1">
      <c r="J60" s="376"/>
      <c r="K60" s="377"/>
      <c r="L60" s="377"/>
      <c r="M60" s="377"/>
      <c r="N60" s="377"/>
      <c r="O60" s="378"/>
      <c r="P60" s="376"/>
      <c r="Q60" s="377"/>
      <c r="R60" s="377"/>
      <c r="S60" s="377"/>
      <c r="T60" s="377"/>
      <c r="U60" s="378"/>
      <c r="V60" s="376"/>
      <c r="W60" s="377"/>
      <c r="X60" s="377"/>
      <c r="Y60" s="377"/>
      <c r="Z60" s="377"/>
      <c r="AA60" s="378"/>
      <c r="AB60" s="376"/>
      <c r="AC60" s="377"/>
      <c r="AD60" s="377"/>
      <c r="AE60" s="377"/>
      <c r="AF60" s="377"/>
      <c r="AG60" s="377"/>
      <c r="AH60" s="392"/>
      <c r="AI60" s="377"/>
      <c r="AJ60" s="377"/>
      <c r="AK60" s="377"/>
      <c r="AL60" s="378"/>
    </row>
    <row r="61" spans="2:38" ht="15" customHeight="1">
      <c r="J61" s="376"/>
      <c r="K61" s="377"/>
      <c r="L61" s="377"/>
      <c r="M61" s="377"/>
      <c r="N61" s="377"/>
      <c r="O61" s="378"/>
      <c r="P61" s="376"/>
      <c r="Q61" s="377"/>
      <c r="R61" s="377"/>
      <c r="S61" s="377"/>
      <c r="T61" s="377"/>
      <c r="U61" s="378"/>
      <c r="V61" s="376"/>
      <c r="W61" s="377"/>
      <c r="X61" s="377"/>
      <c r="Y61" s="377"/>
      <c r="Z61" s="377"/>
      <c r="AA61" s="378"/>
      <c r="AB61" s="376"/>
      <c r="AC61" s="377"/>
      <c r="AD61" s="377"/>
      <c r="AE61" s="377"/>
      <c r="AF61" s="377"/>
      <c r="AG61" s="377"/>
      <c r="AH61" s="376"/>
      <c r="AI61" s="377"/>
      <c r="AJ61" s="377"/>
      <c r="AK61" s="377"/>
      <c r="AL61" s="378"/>
    </row>
    <row r="62" spans="2:38" ht="15" customHeight="1">
      <c r="J62" s="376"/>
      <c r="K62" s="377"/>
      <c r="L62" s="377"/>
      <c r="M62" s="377"/>
      <c r="N62" s="377"/>
      <c r="O62" s="378"/>
      <c r="P62" s="376"/>
      <c r="Q62" s="377"/>
      <c r="R62" s="377"/>
      <c r="S62" s="377"/>
      <c r="T62" s="377"/>
      <c r="U62" s="378"/>
      <c r="V62" s="376"/>
      <c r="W62" s="377"/>
      <c r="X62" s="377"/>
      <c r="Y62" s="377"/>
      <c r="Z62" s="377"/>
      <c r="AA62" s="378"/>
      <c r="AB62" s="376"/>
      <c r="AC62" s="377"/>
      <c r="AD62" s="377"/>
      <c r="AE62" s="377"/>
      <c r="AF62" s="377"/>
      <c r="AG62" s="377"/>
      <c r="AH62" s="376"/>
      <c r="AI62" s="377"/>
      <c r="AJ62" s="377"/>
      <c r="AK62" s="377"/>
      <c r="AL62" s="378"/>
    </row>
    <row r="63" spans="2:38" ht="28.5" customHeight="1" thickBot="1">
      <c r="J63" s="379"/>
      <c r="K63" s="380"/>
      <c r="L63" s="380"/>
      <c r="M63" s="380"/>
      <c r="N63" s="380"/>
      <c r="O63" s="381"/>
      <c r="P63" s="379"/>
      <c r="Q63" s="380"/>
      <c r="R63" s="380"/>
      <c r="S63" s="380"/>
      <c r="T63" s="380"/>
      <c r="U63" s="381"/>
      <c r="V63" s="379"/>
      <c r="W63" s="380"/>
      <c r="X63" s="380"/>
      <c r="Y63" s="380"/>
      <c r="Z63" s="380"/>
      <c r="AA63" s="381"/>
      <c r="AB63" s="379"/>
      <c r="AC63" s="380"/>
      <c r="AD63" s="380"/>
      <c r="AE63" s="380"/>
      <c r="AF63" s="380"/>
      <c r="AG63" s="380"/>
      <c r="AH63" s="379"/>
      <c r="AI63" s="380"/>
      <c r="AJ63" s="380"/>
      <c r="AK63" s="380"/>
      <c r="AL63" s="381"/>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93E67-C9B8-440B-93BE-23A96FC5C02A}">
  <sheetPr>
    <tabColor theme="4" tint="-0.249977111117893"/>
  </sheetPr>
  <dimension ref="A1:KF29"/>
  <sheetViews>
    <sheetView zoomScale="85" zoomScaleNormal="85" workbookViewId="0">
      <pane xSplit="3" ySplit="9" topLeftCell="AE23" activePane="bottomRight" state="frozen"/>
      <selection pane="bottomRight" activeCell="AJ16" sqref="AJ16"/>
      <selection pane="bottomLeft"/>
      <selection pane="topRight"/>
    </sheetView>
  </sheetViews>
  <sheetFormatPr defaultColWidth="11.42578125" defaultRowHeight="14.45"/>
  <cols>
    <col min="2" max="2" width="20" customWidth="1"/>
    <col min="3" max="3" width="25.7109375" customWidth="1"/>
    <col min="4" max="4" width="28.28515625" style="191" customWidth="1"/>
    <col min="5" max="5" width="21.5703125" customWidth="1"/>
    <col min="6" max="6" width="30.7109375" customWidth="1"/>
    <col min="7" max="7" width="23.28515625" customWidth="1"/>
    <col min="8" max="8" width="12.140625" customWidth="1"/>
    <col min="9" max="9" width="13.28515625" customWidth="1"/>
    <col min="10" max="10" width="9.140625"/>
    <col min="11" max="11" width="24.28515625" customWidth="1"/>
    <col min="12" max="12" width="22.85546875" customWidth="1"/>
    <col min="13" max="15" width="9.140625"/>
    <col min="16" max="16" width="33.42578125" style="191" customWidth="1"/>
    <col min="17" max="17" width="13.140625" customWidth="1"/>
    <col min="18" max="20" width="9.140625"/>
    <col min="21" max="21" width="14.5703125" customWidth="1"/>
    <col min="22" max="22" width="9.140625"/>
    <col min="23" max="23" width="14" bestFit="1" customWidth="1"/>
    <col min="24" max="24" width="38.5703125" customWidth="1"/>
    <col min="25" max="25" width="44.85546875" customWidth="1"/>
    <col min="26" max="26" width="6.5703125" customWidth="1"/>
    <col min="27" max="27" width="11.85546875" customWidth="1"/>
    <col min="28" max="28" width="10.85546875" customWidth="1"/>
    <col min="29" max="29" width="39.42578125" customWidth="1"/>
    <col min="30" max="30" width="6.5703125" customWidth="1"/>
    <col min="31" max="31" width="13.42578125" customWidth="1"/>
    <col min="32" max="32" width="9.140625"/>
    <col min="33" max="33" width="13.42578125" customWidth="1"/>
    <col min="34" max="34" width="20.5703125" customWidth="1"/>
    <col min="35" max="35" width="35.7109375" style="26" customWidth="1"/>
    <col min="36" max="36" width="14.85546875" style="26" customWidth="1"/>
    <col min="37" max="39" width="11.42578125" style="26"/>
    <col min="40" max="40" width="28.5703125" style="26" customWidth="1"/>
    <col min="41" max="292" width="11.42578125" style="26"/>
    <col min="293" max="16384" width="11.42578125" style="29"/>
  </cols>
  <sheetData>
    <row r="1" spans="1:292" s="138" customFormat="1" ht="16.5" customHeight="1">
      <c r="A1" s="344"/>
      <c r="B1" s="345"/>
      <c r="C1" s="345"/>
      <c r="D1" s="423" t="s">
        <v>473</v>
      </c>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138" customFormat="1" ht="39.75" customHeight="1">
      <c r="A2" s="346"/>
      <c r="B2" s="347"/>
      <c r="C2" s="347"/>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138" customFormat="1" ht="16.5" customHeight="1">
      <c r="A3" s="2"/>
      <c r="B3" s="2"/>
      <c r="C3" s="3"/>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138" customFormat="1" ht="26.25" customHeight="1">
      <c r="A4" s="338" t="s">
        <v>227</v>
      </c>
      <c r="B4" s="339"/>
      <c r="C4" s="340"/>
      <c r="D4" s="341" t="s">
        <v>228</v>
      </c>
      <c r="E4" s="342"/>
      <c r="F4" s="342"/>
      <c r="G4" s="342"/>
      <c r="H4" s="342"/>
      <c r="I4" s="342"/>
      <c r="J4" s="342"/>
      <c r="K4" s="342"/>
      <c r="L4" s="342"/>
      <c r="M4" s="342"/>
      <c r="N4" s="342"/>
      <c r="O4" s="343"/>
      <c r="P4" s="343"/>
      <c r="Q4" s="343"/>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138" customFormat="1" ht="58.5" customHeight="1">
      <c r="A5" s="338" t="s">
        <v>229</v>
      </c>
      <c r="B5" s="339"/>
      <c r="C5" s="340"/>
      <c r="D5" s="348" t="s">
        <v>22</v>
      </c>
      <c r="E5" s="349"/>
      <c r="F5" s="349"/>
      <c r="G5" s="349"/>
      <c r="H5" s="349"/>
      <c r="I5" s="349"/>
      <c r="J5" s="349"/>
      <c r="K5" s="349"/>
      <c r="L5" s="349"/>
      <c r="M5" s="349"/>
      <c r="N5" s="349"/>
      <c r="O5" s="1"/>
      <c r="P5" s="192"/>
      <c r="Q5" s="1"/>
      <c r="R5" s="1"/>
      <c r="S5" s="1"/>
      <c r="T5" s="1"/>
      <c r="U5" s="1"/>
      <c r="V5" s="1"/>
      <c r="W5" s="1"/>
      <c r="X5" s="1"/>
      <c r="Y5" s="1"/>
      <c r="Z5" s="1"/>
      <c r="AA5" s="1"/>
      <c r="AB5" s="1"/>
      <c r="AC5" s="1"/>
      <c r="AD5" s="1"/>
      <c r="AE5" s="1"/>
      <c r="AF5" s="1"/>
      <c r="AG5" s="1"/>
      <c r="AH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138" customFormat="1" ht="18">
      <c r="A6" s="338" t="s">
        <v>230</v>
      </c>
      <c r="B6" s="339"/>
      <c r="C6" s="340"/>
      <c r="D6" s="341" t="s">
        <v>231</v>
      </c>
      <c r="E6" s="342"/>
      <c r="F6" s="342"/>
      <c r="G6" s="342"/>
      <c r="H6" s="342"/>
      <c r="I6" s="342"/>
      <c r="J6" s="342"/>
      <c r="K6" s="342"/>
      <c r="L6" s="342"/>
      <c r="M6" s="342"/>
      <c r="N6" s="342"/>
      <c r="O6" s="1"/>
      <c r="P6" s="192"/>
      <c r="Q6" s="1"/>
      <c r="R6" s="1"/>
      <c r="S6" s="1"/>
      <c r="T6" s="1"/>
      <c r="U6" s="1"/>
      <c r="V6" s="1"/>
      <c r="W6" s="1"/>
      <c r="X6" s="1"/>
      <c r="Y6" s="1"/>
      <c r="Z6" s="1"/>
      <c r="AA6" s="1"/>
      <c r="AB6" s="1"/>
      <c r="AC6" s="1"/>
      <c r="AD6" s="1"/>
      <c r="AE6" s="1"/>
      <c r="AF6" s="1"/>
      <c r="AG6" s="1"/>
      <c r="AH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138" customFormat="1" ht="13.9">
      <c r="A7" s="332" t="s">
        <v>232</v>
      </c>
      <c r="B7" s="333"/>
      <c r="C7" s="333"/>
      <c r="D7" s="333"/>
      <c r="E7" s="333"/>
      <c r="F7" s="333"/>
      <c r="G7" s="333"/>
      <c r="H7" s="334"/>
      <c r="I7" s="332" t="s">
        <v>233</v>
      </c>
      <c r="J7" s="333"/>
      <c r="K7" s="333"/>
      <c r="L7" s="333"/>
      <c r="M7" s="333"/>
      <c r="N7" s="334"/>
      <c r="O7" s="332" t="s">
        <v>234</v>
      </c>
      <c r="P7" s="333"/>
      <c r="Q7" s="333"/>
      <c r="R7" s="333"/>
      <c r="S7" s="333"/>
      <c r="T7" s="333"/>
      <c r="U7" s="333"/>
      <c r="V7" s="333"/>
      <c r="W7" s="334"/>
      <c r="X7" s="332" t="s">
        <v>235</v>
      </c>
      <c r="Y7" s="333"/>
      <c r="Z7" s="333"/>
      <c r="AA7" s="333"/>
      <c r="AB7" s="333"/>
      <c r="AC7" s="333"/>
      <c r="AD7" s="333"/>
      <c r="AE7" s="333"/>
      <c r="AF7" s="333"/>
      <c r="AG7" s="333"/>
      <c r="AH7" s="334"/>
      <c r="AI7" s="209"/>
      <c r="AJ7" s="209"/>
      <c r="AK7" s="209"/>
      <c r="AL7" s="209"/>
      <c r="AM7" s="209"/>
      <c r="AN7" s="209"/>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138" customFormat="1" ht="16.5" customHeight="1">
      <c r="A8" s="302" t="s">
        <v>237</v>
      </c>
      <c r="B8" s="295" t="s">
        <v>238</v>
      </c>
      <c r="C8" s="323" t="s">
        <v>179</v>
      </c>
      <c r="D8" s="324" t="s">
        <v>181</v>
      </c>
      <c r="E8" s="324" t="s">
        <v>183</v>
      </c>
      <c r="F8" s="325" t="s">
        <v>185</v>
      </c>
      <c r="G8" s="320" t="s">
        <v>187</v>
      </c>
      <c r="H8" s="324" t="s">
        <v>239</v>
      </c>
      <c r="I8" s="321" t="s">
        <v>240</v>
      </c>
      <c r="J8" s="322" t="s">
        <v>241</v>
      </c>
      <c r="K8" s="320" t="s">
        <v>242</v>
      </c>
      <c r="L8" s="320" t="s">
        <v>243</v>
      </c>
      <c r="M8" s="322" t="s">
        <v>241</v>
      </c>
      <c r="N8" s="324" t="s">
        <v>193</v>
      </c>
      <c r="O8" s="326" t="s">
        <v>244</v>
      </c>
      <c r="P8" s="319" t="s">
        <v>195</v>
      </c>
      <c r="Q8" s="320" t="s">
        <v>197</v>
      </c>
      <c r="R8" s="319" t="s">
        <v>245</v>
      </c>
      <c r="S8" s="319"/>
      <c r="T8" s="319"/>
      <c r="U8" s="319"/>
      <c r="V8" s="319"/>
      <c r="W8" s="319"/>
      <c r="X8" s="330" t="s">
        <v>246</v>
      </c>
      <c r="Y8" s="326" t="s">
        <v>247</v>
      </c>
      <c r="Z8" s="326" t="s">
        <v>241</v>
      </c>
      <c r="AA8" s="200"/>
      <c r="AB8" s="200"/>
      <c r="AC8" s="326" t="s">
        <v>248</v>
      </c>
      <c r="AD8" s="326" t="s">
        <v>241</v>
      </c>
      <c r="AE8" s="200"/>
      <c r="AF8" s="200"/>
      <c r="AG8" s="330" t="s">
        <v>249</v>
      </c>
      <c r="AH8" s="326" t="s">
        <v>213</v>
      </c>
      <c r="AI8" s="428" t="s">
        <v>474</v>
      </c>
      <c r="AJ8" s="424" t="s">
        <v>475</v>
      </c>
      <c r="AK8" s="425"/>
      <c r="AL8" s="424" t="s">
        <v>476</v>
      </c>
      <c r="AM8" s="425"/>
      <c r="AN8" s="426" t="s">
        <v>477</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140" customFormat="1" ht="63" customHeight="1">
      <c r="A9" s="303"/>
      <c r="B9" s="296"/>
      <c r="C9" s="295"/>
      <c r="D9" s="320"/>
      <c r="E9" s="320"/>
      <c r="F9" s="295"/>
      <c r="G9" s="321"/>
      <c r="H9" s="320"/>
      <c r="I9" s="321"/>
      <c r="J9" s="322"/>
      <c r="K9" s="321"/>
      <c r="L9" s="321"/>
      <c r="M9" s="322"/>
      <c r="N9" s="320"/>
      <c r="O9" s="327"/>
      <c r="P9" s="320"/>
      <c r="Q9" s="321"/>
      <c r="R9" s="127" t="s">
        <v>254</v>
      </c>
      <c r="S9" s="127" t="s">
        <v>255</v>
      </c>
      <c r="T9" s="127" t="s">
        <v>256</v>
      </c>
      <c r="U9" s="127" t="s">
        <v>257</v>
      </c>
      <c r="V9" s="127" t="s">
        <v>258</v>
      </c>
      <c r="W9" s="127" t="s">
        <v>259</v>
      </c>
      <c r="X9" s="326"/>
      <c r="Y9" s="331"/>
      <c r="Z9" s="331"/>
      <c r="AA9" s="202" t="s">
        <v>260</v>
      </c>
      <c r="AB9" s="202" t="s">
        <v>241</v>
      </c>
      <c r="AC9" s="331"/>
      <c r="AD9" s="331"/>
      <c r="AE9" s="201" t="s">
        <v>248</v>
      </c>
      <c r="AF9" s="201" t="s">
        <v>241</v>
      </c>
      <c r="AG9" s="326"/>
      <c r="AH9" s="327"/>
      <c r="AI9" s="429"/>
      <c r="AJ9" s="215" t="s">
        <v>478</v>
      </c>
      <c r="AK9" s="215" t="s">
        <v>479</v>
      </c>
      <c r="AL9" s="215" t="s">
        <v>480</v>
      </c>
      <c r="AM9" s="215" t="s">
        <v>481</v>
      </c>
      <c r="AN9" s="427"/>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165.75" customHeight="1">
      <c r="A10" s="288">
        <v>1</v>
      </c>
      <c r="B10" s="289" t="s">
        <v>261</v>
      </c>
      <c r="C10" s="297" t="s">
        <v>262</v>
      </c>
      <c r="D10" s="195" t="s">
        <v>263</v>
      </c>
      <c r="E10" s="298" t="s">
        <v>264</v>
      </c>
      <c r="F10" s="300" t="s">
        <v>265</v>
      </c>
      <c r="G10" s="288" t="s">
        <v>266</v>
      </c>
      <c r="H10" s="286">
        <v>24</v>
      </c>
      <c r="I10" s="309" t="str">
        <f>IF(H10&lt;=2,'Tabla probabilidad'!$B$5,IF(H10&lt;=24,'Tabla probabilidad'!$B$6,IF(H10&lt;=500,'Tabla probabilidad'!$B$7,IF(H10&lt;=5000,'Tabla probabilidad'!$B$8,IF(H10&gt;5000,'Tabla probabilidad'!$B$9)))))</f>
        <v>Baja</v>
      </c>
      <c r="J10" s="311">
        <f>IF(H10&lt;=2,'Tabla probabilidad'!$D$5,IF(H10&lt;=24,'Tabla probabilidad'!$D$6,IF(H10&lt;=500,'Tabla probabilidad'!$D$7,IF(H10&lt;=5000,'Tabla probabilidad'!$D$8,IF(H10&gt;5000,'Tabla probabilidad'!$D$9)))))</f>
        <v>0.4</v>
      </c>
      <c r="K10" s="286" t="s">
        <v>267</v>
      </c>
      <c r="L10" s="28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8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86" t="str">
        <f>VLOOKUP((I10&amp;L10),Hoja1!$B$4:$C$28,2,0)</f>
        <v>Moderado</v>
      </c>
      <c r="O10" s="193">
        <v>1</v>
      </c>
      <c r="P10" s="189" t="s">
        <v>268</v>
      </c>
      <c r="Q10" s="193" t="str">
        <f t="shared" ref="Q10:Q29"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07" t="str">
        <f>IF(AB10&lt;=20%,'Tabla probabilidad'!$B$5,IF(AB10&lt;=40%,'Tabla probabilidad'!$B$6,IF(AB10&lt;=60%,'Tabla probabilidad'!$B$7,IF(AB10&lt;=80%,'Tabla probabilidad'!$B$8,IF(AB10&lt;=100%,'Tabla probabilidad'!$B$9)))))</f>
        <v>Baja</v>
      </c>
      <c r="AB10" s="307">
        <f>AVERAGE(Z10:Z12)</f>
        <v>0.22</v>
      </c>
      <c r="AC10" s="194" t="str">
        <f t="shared" ref="AC10:AC29" si="1">IF(AD10&lt;=20%,"Leve",IF(AD10&lt;=40%,"Menor",IF(AD10&lt;=60%,"Moderado",IF(AD10&lt;=80%,"Mayor",IF(AD10&lt;=100%,"Catastrófico")))))</f>
        <v>Menor</v>
      </c>
      <c r="AD10" s="194">
        <f>IF(Q10="Probabilidad",(($M$10-0)),IF(Q10="Impacto",($M$10-($M$10*T10))))</f>
        <v>0.4</v>
      </c>
      <c r="AE10" s="307" t="str">
        <f>IF(AF10&lt;=20%,"Leve",IF(AF10&lt;=40%,"Menor",IF(AF10&lt;=60%,"Moderado",IF(AF10&lt;=80%,"Mayor",IF(AF10&lt;=100%,"Catastrófico")))))</f>
        <v>Menor</v>
      </c>
      <c r="AF10" s="307">
        <f>AVERAGE(AD10:AD12)</f>
        <v>0.40000000000000008</v>
      </c>
      <c r="AG10" s="292" t="str">
        <f>VLOOKUP(AA10&amp;AE10,Hoja1!$B$4:$C$28,2,0)</f>
        <v>Moderado</v>
      </c>
      <c r="AH10" s="292" t="s">
        <v>274</v>
      </c>
      <c r="AI10" s="205" t="s">
        <v>268</v>
      </c>
      <c r="AJ10" s="203" t="s">
        <v>482</v>
      </c>
      <c r="AK10" s="204"/>
      <c r="AL10" s="211">
        <v>44197</v>
      </c>
      <c r="AM10" s="212">
        <v>44286</v>
      </c>
      <c r="AN10" s="210" t="s">
        <v>483</v>
      </c>
    </row>
    <row r="11" spans="1:292" ht="129.6">
      <c r="A11" s="288"/>
      <c r="B11" s="290"/>
      <c r="C11" s="297"/>
      <c r="D11" s="196" t="s">
        <v>280</v>
      </c>
      <c r="E11" s="299"/>
      <c r="F11" s="301"/>
      <c r="G11" s="288"/>
      <c r="H11" s="286"/>
      <c r="I11" s="309"/>
      <c r="J11" s="311"/>
      <c r="K11" s="286"/>
      <c r="L11" s="306"/>
      <c r="M11" s="306"/>
      <c r="N11" s="286"/>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08"/>
      <c r="AB11" s="308"/>
      <c r="AC11" s="194" t="str">
        <f t="shared" si="1"/>
        <v>Menor</v>
      </c>
      <c r="AD11" s="194">
        <f>IF(Q11="Probabilidad",(($M$10-0)),IF(Q11="Impacto",($M$10-($M$10*T11))))</f>
        <v>0.4</v>
      </c>
      <c r="AE11" s="308"/>
      <c r="AF11" s="308"/>
      <c r="AG11" s="293"/>
      <c r="AH11" s="293"/>
      <c r="AI11" s="205" t="s">
        <v>281</v>
      </c>
      <c r="AJ11" s="203" t="s">
        <v>482</v>
      </c>
      <c r="AK11" s="204"/>
      <c r="AL11" s="211">
        <v>44197</v>
      </c>
      <c r="AM11" s="211">
        <v>44286</v>
      </c>
      <c r="AN11" s="213" t="s">
        <v>484</v>
      </c>
    </row>
    <row r="12" spans="1:292" ht="161.25" customHeight="1">
      <c r="A12" s="288"/>
      <c r="B12" s="290"/>
      <c r="C12" s="297"/>
      <c r="D12" s="196" t="s">
        <v>282</v>
      </c>
      <c r="E12" s="299"/>
      <c r="F12" s="301"/>
      <c r="G12" s="288"/>
      <c r="H12" s="286"/>
      <c r="I12" s="309"/>
      <c r="J12" s="311"/>
      <c r="K12" s="286"/>
      <c r="L12" s="306"/>
      <c r="M12" s="306"/>
      <c r="N12" s="286"/>
      <c r="O12" s="193">
        <v>3</v>
      </c>
      <c r="P12" s="190" t="s">
        <v>485</v>
      </c>
      <c r="Q12" s="193" t="str">
        <f t="shared" si="0"/>
        <v>Probabilidad</v>
      </c>
      <c r="R12" s="193" t="s">
        <v>269</v>
      </c>
      <c r="S12" s="193" t="s">
        <v>270</v>
      </c>
      <c r="T12" s="194">
        <f>VLOOKUP(R12&amp;S12,Hoja1!$Q$4:$R$9,2,0)</f>
        <v>0.45</v>
      </c>
      <c r="U12" s="193" t="s">
        <v>271</v>
      </c>
      <c r="V12" s="193" t="s">
        <v>272</v>
      </c>
      <c r="W12" s="193" t="s">
        <v>273</v>
      </c>
      <c r="X12" s="194">
        <f t="shared" ref="X12" si="2">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08"/>
      <c r="AB12" s="308"/>
      <c r="AC12" s="194" t="str">
        <f t="shared" si="1"/>
        <v>Menor</v>
      </c>
      <c r="AD12" s="194">
        <f>IF(Q12="Probabilidad",(($M$10-0)),IF(Q12="Impacto",($M$10-($M$10*T12))))</f>
        <v>0.4</v>
      </c>
      <c r="AE12" s="308"/>
      <c r="AF12" s="308"/>
      <c r="AG12" s="293"/>
      <c r="AH12" s="293"/>
      <c r="AI12" s="206" t="s">
        <v>486</v>
      </c>
      <c r="AJ12" s="203" t="s">
        <v>482</v>
      </c>
      <c r="AK12" s="204"/>
      <c r="AL12" s="211">
        <v>44197</v>
      </c>
      <c r="AM12" s="212">
        <v>44286</v>
      </c>
      <c r="AN12" s="210" t="s">
        <v>487</v>
      </c>
    </row>
    <row r="13" spans="1:292" ht="43.15">
      <c r="A13" s="286">
        <v>2</v>
      </c>
      <c r="B13" s="292" t="s">
        <v>284</v>
      </c>
      <c r="C13" s="286" t="s">
        <v>285</v>
      </c>
      <c r="D13" s="198" t="s">
        <v>286</v>
      </c>
      <c r="E13" s="304" t="s">
        <v>287</v>
      </c>
      <c r="F13" s="300" t="s">
        <v>288</v>
      </c>
      <c r="G13" s="286" t="s">
        <v>289</v>
      </c>
      <c r="H13" s="289">
        <v>6</v>
      </c>
      <c r="I13" s="309" t="str">
        <f>IF(H13&lt;=2,'Tabla probabilidad'!$B$5,IF(H13&lt;=24,'Tabla probabilidad'!$B$6,IF(H13&lt;=500,'Tabla probabilidad'!$B$7,IF(H13&lt;=5000,'Tabla probabilidad'!$B$8,IF(H13&gt;5000,'Tabla probabilidad'!$B$9)))))</f>
        <v>Baja</v>
      </c>
      <c r="J13" s="311">
        <f>IF(H13&lt;=2,'Tabla probabilidad'!$D$5,IF(H13&lt;=24,'Tabla probabilidad'!$D$6,IF(H13&lt;=500,'Tabla probabilidad'!$D$7,IF(H13&lt;=5000,'Tabla probabilidad'!$D$8,IF(H13&gt;5000,'Tabla probabilidad'!$D$9)))))</f>
        <v>0.4</v>
      </c>
      <c r="K13" s="286" t="s">
        <v>290</v>
      </c>
      <c r="L13" s="286"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86"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86" t="str">
        <f>VLOOKUP((I13&amp;L13),Hoja1!$B$4:$C$28,2,0)</f>
        <v>Bajo</v>
      </c>
      <c r="O13" s="193">
        <v>1</v>
      </c>
      <c r="P13" s="189" t="s">
        <v>291</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07" t="str">
        <f>IF(AB13&lt;=20%,'Tabla probabilidad'!$B$5,IF(AB13&lt;=40%,'Tabla probabilidad'!$B$6,IF(AB13&lt;=60%,'Tabla probabilidad'!$B$7,IF(AB13&lt;=80%,'Tabla probabilidad'!$B$8,IF(AB13&lt;=100%,'Tabla probabilidad'!$B$9)))))</f>
        <v>Baja</v>
      </c>
      <c r="AB13" s="307">
        <f>AVERAGE(Z13:Z15)</f>
        <v>0.22</v>
      </c>
      <c r="AC13" s="194" t="str">
        <f t="shared" si="1"/>
        <v>Leve</v>
      </c>
      <c r="AD13" s="194">
        <f>IF(Q13="Probabilidad",(($M$13-0)),IF(Q13="Impacto",($M$13-($M$13*T13))))</f>
        <v>0.2</v>
      </c>
      <c r="AE13" s="307" t="str">
        <f>IF(AF13&lt;=20%,"Leve",IF(AF13&lt;=40%,"Menor",IF(AF13&lt;=60%,"Moderado",IF(AF13&lt;=80%,"Mayor",IF(AF13&lt;=100%,"Catastrófico")))))</f>
        <v>Leve</v>
      </c>
      <c r="AF13" s="307">
        <f>AVERAGE(AD13:AD15)</f>
        <v>0.20000000000000004</v>
      </c>
      <c r="AG13" s="292" t="str">
        <f>VLOOKUP(AA13&amp;AE13,Hoja1!$B$4:$C$28,2,0)</f>
        <v>Bajo</v>
      </c>
      <c r="AH13" s="292" t="s">
        <v>274</v>
      </c>
      <c r="AI13" s="205" t="s">
        <v>291</v>
      </c>
      <c r="AJ13" s="203" t="s">
        <v>482</v>
      </c>
      <c r="AK13" s="204"/>
      <c r="AL13" s="211">
        <v>44197</v>
      </c>
      <c r="AM13" s="212">
        <v>44286</v>
      </c>
      <c r="AN13" s="210" t="s">
        <v>488</v>
      </c>
    </row>
    <row r="14" spans="1:292" ht="57.75" customHeight="1">
      <c r="A14" s="286"/>
      <c r="B14" s="293"/>
      <c r="C14" s="286"/>
      <c r="D14" s="199" t="s">
        <v>292</v>
      </c>
      <c r="E14" s="305"/>
      <c r="F14" s="305"/>
      <c r="G14" s="286"/>
      <c r="H14" s="290"/>
      <c r="I14" s="309"/>
      <c r="J14" s="311"/>
      <c r="K14" s="286"/>
      <c r="L14" s="306"/>
      <c r="M14" s="306"/>
      <c r="N14" s="286"/>
      <c r="O14" s="193">
        <v>2</v>
      </c>
      <c r="P14" s="189" t="s">
        <v>293</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08"/>
      <c r="AB14" s="308"/>
      <c r="AC14" s="194" t="str">
        <f t="shared" si="1"/>
        <v>Leve</v>
      </c>
      <c r="AD14" s="194">
        <f t="shared" ref="AD14:AD15" si="3">IF(Q14="Probabilidad",(($M$13-0)),IF(Q14="Impacto",($M$13-($M$13*T14))))</f>
        <v>0.2</v>
      </c>
      <c r="AE14" s="308"/>
      <c r="AF14" s="308"/>
      <c r="AG14" s="293"/>
      <c r="AH14" s="293"/>
      <c r="AI14" s="205" t="s">
        <v>293</v>
      </c>
      <c r="AJ14" s="203" t="s">
        <v>482</v>
      </c>
      <c r="AK14" s="204"/>
      <c r="AL14" s="211">
        <v>44197</v>
      </c>
      <c r="AM14" s="212">
        <v>44286</v>
      </c>
      <c r="AN14" s="210" t="s">
        <v>489</v>
      </c>
    </row>
    <row r="15" spans="1:292" ht="43.15">
      <c r="A15" s="286"/>
      <c r="B15" s="293"/>
      <c r="C15" s="286"/>
      <c r="D15" s="199" t="s">
        <v>294</v>
      </c>
      <c r="E15" s="305"/>
      <c r="F15" s="305"/>
      <c r="G15" s="286"/>
      <c r="H15" s="290"/>
      <c r="I15" s="309"/>
      <c r="J15" s="311"/>
      <c r="K15" s="286"/>
      <c r="L15" s="306"/>
      <c r="M15" s="306"/>
      <c r="N15" s="286"/>
      <c r="O15" s="193">
        <v>3</v>
      </c>
      <c r="P15" s="189" t="s">
        <v>295</v>
      </c>
      <c r="Q15" s="193" t="str">
        <f t="shared" si="0"/>
        <v>Probabilidad</v>
      </c>
      <c r="R15" s="193" t="s">
        <v>269</v>
      </c>
      <c r="S15" s="193" t="s">
        <v>270</v>
      </c>
      <c r="T15" s="194">
        <f>VLOOKUP(R15&amp;S15,Hoja1!$Q$4:$R$9,2,0)</f>
        <v>0.45</v>
      </c>
      <c r="U15" s="193" t="s">
        <v>271</v>
      </c>
      <c r="V15" s="193" t="s">
        <v>272</v>
      </c>
      <c r="W15" s="193" t="s">
        <v>273</v>
      </c>
      <c r="X15" s="194">
        <f t="shared" ref="X15" si="4">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08"/>
      <c r="AB15" s="308"/>
      <c r="AC15" s="194" t="str">
        <f t="shared" si="1"/>
        <v>Leve</v>
      </c>
      <c r="AD15" s="194">
        <f t="shared" si="3"/>
        <v>0.2</v>
      </c>
      <c r="AE15" s="308"/>
      <c r="AF15" s="308"/>
      <c r="AG15" s="293"/>
      <c r="AH15" s="293"/>
      <c r="AI15" s="205" t="s">
        <v>295</v>
      </c>
      <c r="AJ15" s="203" t="s">
        <v>482</v>
      </c>
      <c r="AK15" s="204"/>
      <c r="AL15" s="211">
        <v>44197</v>
      </c>
      <c r="AM15" s="212">
        <v>44286</v>
      </c>
      <c r="AN15" s="216" t="s">
        <v>488</v>
      </c>
    </row>
    <row r="16" spans="1:292" ht="66.75" customHeight="1">
      <c r="A16" s="288">
        <v>3</v>
      </c>
      <c r="B16" s="289" t="s">
        <v>296</v>
      </c>
      <c r="C16" s="288" t="s">
        <v>285</v>
      </c>
      <c r="D16" s="196" t="s">
        <v>297</v>
      </c>
      <c r="E16" s="298" t="s">
        <v>298</v>
      </c>
      <c r="F16" s="300" t="s">
        <v>299</v>
      </c>
      <c r="G16" s="288" t="s">
        <v>266</v>
      </c>
      <c r="H16" s="286">
        <v>4</v>
      </c>
      <c r="I16" s="309" t="str">
        <f>IF(H16&lt;=2,'Tabla probabilidad'!$B$5,IF(H16&lt;=24,'Tabla probabilidad'!$B$6,IF(H16&lt;=500,'Tabla probabilidad'!$B$7,IF(H16&lt;=5000,'Tabla probabilidad'!$B$8,IF(H16&gt;5000,'Tabla probabilidad'!$B$9)))))</f>
        <v>Baja</v>
      </c>
      <c r="J16" s="311">
        <f>IF(H16&lt;=2,'Tabla probabilidad'!$D$5,IF(H16&lt;=24,'Tabla probabilidad'!$D$6,IF(H16&lt;=500,'Tabla probabilidad'!$D$7,IF(H16&lt;=5000,'Tabla probabilidad'!$D$8,IF(H16&gt;5000,'Tabla probabilidad'!$D$9)))))</f>
        <v>0.4</v>
      </c>
      <c r="K16" s="286" t="s">
        <v>300</v>
      </c>
      <c r="L16" s="286"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86"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86"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07" t="str">
        <f>IF(AB16&lt;=20%,'Tabla probabilidad'!$B$5,IF(AB16&lt;=40%,'Tabla probabilidad'!$B$6,IF(AB16&lt;=60%,'Tabla probabilidad'!$B$7,IF(AB16&lt;=80%,'Tabla probabilidad'!$B$8,IF(AB16&lt;=100%,'Tabla probabilidad'!$B$9)))))</f>
        <v>Baja</v>
      </c>
      <c r="AB16" s="307">
        <f>AVERAGE(Z16:Z19)</f>
        <v>0.22</v>
      </c>
      <c r="AC16" s="194" t="str">
        <f t="shared" si="1"/>
        <v>Leve</v>
      </c>
      <c r="AD16" s="194">
        <f>IF(Q16="Probabilidad",(($M$16-0)),IF(Q16="Impacto",($M$16-($M$16*T16))))</f>
        <v>0.2</v>
      </c>
      <c r="AE16" s="307" t="str">
        <f>IF(AF16&lt;=20%,"Leve",IF(AF16&lt;=40%,"Menor",IF(AF16&lt;=60%,"Moderado",IF(AF16&lt;=80%,"Mayor",IF(AF16&lt;=100%,"Catastrófico")))))</f>
        <v>Leve</v>
      </c>
      <c r="AF16" s="307">
        <f>AVERAGE(AD16:AD19)</f>
        <v>0.2</v>
      </c>
      <c r="AG16" s="292" t="str">
        <f>VLOOKUP(AA16&amp;AE16,Hoja1!$B$4:$C$28,2,0)</f>
        <v>Bajo</v>
      </c>
      <c r="AH16" s="292" t="s">
        <v>274</v>
      </c>
      <c r="AI16" s="205" t="s">
        <v>301</v>
      </c>
      <c r="AJ16" s="203" t="s">
        <v>482</v>
      </c>
      <c r="AK16" s="204"/>
      <c r="AL16" s="211">
        <v>44197</v>
      </c>
      <c r="AM16" s="211">
        <v>44286</v>
      </c>
      <c r="AN16" s="216" t="s">
        <v>490</v>
      </c>
    </row>
    <row r="17" spans="1:40" ht="69" customHeight="1">
      <c r="A17" s="288"/>
      <c r="B17" s="290"/>
      <c r="C17" s="288"/>
      <c r="D17" s="136" t="s">
        <v>302</v>
      </c>
      <c r="E17" s="299"/>
      <c r="F17" s="301"/>
      <c r="G17" s="288"/>
      <c r="H17" s="286"/>
      <c r="I17" s="309"/>
      <c r="J17" s="311"/>
      <c r="K17" s="286"/>
      <c r="L17" s="306"/>
      <c r="M17" s="306"/>
      <c r="N17" s="286"/>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08"/>
      <c r="AB17" s="308"/>
      <c r="AC17" s="194" t="str">
        <f t="shared" si="1"/>
        <v>Leve</v>
      </c>
      <c r="AD17" s="194">
        <f>IF(Q17="Probabilidad",(($M$16-0)),IF(Q17="Impacto",($M$16-($M$16*T17))))</f>
        <v>0.2</v>
      </c>
      <c r="AE17" s="308"/>
      <c r="AF17" s="308"/>
      <c r="AG17" s="293"/>
      <c r="AH17" s="293"/>
      <c r="AI17" s="207" t="s">
        <v>303</v>
      </c>
      <c r="AJ17" s="203" t="s">
        <v>482</v>
      </c>
      <c r="AK17" s="204"/>
      <c r="AL17" s="211">
        <v>44197</v>
      </c>
      <c r="AM17" s="211">
        <v>44286</v>
      </c>
      <c r="AN17" s="216" t="s">
        <v>491</v>
      </c>
    </row>
    <row r="18" spans="1:40" ht="75.75" customHeight="1">
      <c r="A18" s="288"/>
      <c r="B18" s="290"/>
      <c r="C18" s="288"/>
      <c r="D18" s="136" t="s">
        <v>304</v>
      </c>
      <c r="E18" s="299"/>
      <c r="F18" s="301"/>
      <c r="G18" s="288"/>
      <c r="H18" s="286"/>
      <c r="I18" s="309"/>
      <c r="J18" s="311"/>
      <c r="K18" s="286"/>
      <c r="L18" s="306"/>
      <c r="M18" s="306"/>
      <c r="N18" s="286"/>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08"/>
      <c r="AB18" s="308"/>
      <c r="AC18" s="194" t="str">
        <f t="shared" si="1"/>
        <v>Leve</v>
      </c>
      <c r="AD18" s="194">
        <f>IF(Q18="Probabilidad",(($M$16-0)),IF(Q18="Impacto",($M$16-($M$16*T18))))</f>
        <v>0.2</v>
      </c>
      <c r="AE18" s="308"/>
      <c r="AF18" s="308"/>
      <c r="AG18" s="293"/>
      <c r="AH18" s="293"/>
      <c r="AI18" s="205" t="s">
        <v>305</v>
      </c>
      <c r="AJ18" s="203" t="s">
        <v>482</v>
      </c>
      <c r="AK18" s="204"/>
      <c r="AL18" s="211">
        <v>44197</v>
      </c>
      <c r="AM18" s="211">
        <v>44286</v>
      </c>
      <c r="AN18" s="216" t="s">
        <v>492</v>
      </c>
    </row>
    <row r="19" spans="1:40" ht="64.5" customHeight="1">
      <c r="A19" s="288"/>
      <c r="B19" s="291"/>
      <c r="C19" s="288"/>
      <c r="D19" s="197" t="s">
        <v>493</v>
      </c>
      <c r="E19" s="313"/>
      <c r="F19" s="314"/>
      <c r="G19" s="288"/>
      <c r="H19" s="286"/>
      <c r="I19" s="309"/>
      <c r="J19" s="311"/>
      <c r="K19" s="286"/>
      <c r="L19" s="306"/>
      <c r="M19" s="306"/>
      <c r="N19" s="286"/>
      <c r="O19" s="193">
        <v>4</v>
      </c>
      <c r="P19" s="190"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12"/>
      <c r="AB19" s="312"/>
      <c r="AC19" s="194" t="str">
        <f t="shared" si="1"/>
        <v>Leve</v>
      </c>
      <c r="AD19" s="194">
        <f>IF(Q19="Probabilidad",(($M$16-0)),IF(Q19="Impacto",($M$16-($M$16*T19))))</f>
        <v>0.2</v>
      </c>
      <c r="AE19" s="312"/>
      <c r="AF19" s="312"/>
      <c r="AG19" s="294"/>
      <c r="AH19" s="294"/>
      <c r="AI19" s="206" t="s">
        <v>307</v>
      </c>
      <c r="AJ19" s="203" t="s">
        <v>482</v>
      </c>
      <c r="AK19" s="204"/>
      <c r="AL19" s="211">
        <v>44197</v>
      </c>
      <c r="AM19" s="211">
        <v>44286</v>
      </c>
      <c r="AN19" s="216" t="s">
        <v>494</v>
      </c>
    </row>
    <row r="20" spans="1:40" ht="57" customHeight="1">
      <c r="A20" s="288">
        <v>4</v>
      </c>
      <c r="B20" s="289" t="s">
        <v>308</v>
      </c>
      <c r="C20" s="288" t="s">
        <v>285</v>
      </c>
      <c r="D20" s="196" t="s">
        <v>309</v>
      </c>
      <c r="E20" s="298" t="s">
        <v>310</v>
      </c>
      <c r="F20" s="300" t="s">
        <v>311</v>
      </c>
      <c r="G20" s="288" t="s">
        <v>266</v>
      </c>
      <c r="H20" s="288">
        <v>4</v>
      </c>
      <c r="I20" s="309" t="str">
        <f>IF(H20&lt;=2,'Tabla probabilidad'!$B$5,IF(H20&lt;=24,'Tabla probabilidad'!$B$6,IF(H20&lt;=500,'Tabla probabilidad'!$B$7,IF(H20&lt;=5000,'Tabla probabilidad'!$B$8,IF(H20&gt;5000,'Tabla probabilidad'!$B$9)))))</f>
        <v>Baja</v>
      </c>
      <c r="J20" s="311">
        <f>IF(H20&lt;=2,'Tabla probabilidad'!$D$5,IF(H20&lt;=24,'Tabla probabilidad'!$D$6,IF(H20&lt;=500,'Tabla probabilidad'!$D$7,IF(H20&lt;=5000,'Tabla probabilidad'!$D$8,IF(H20&gt;5000,'Tabla probabilidad'!$D$9)))))</f>
        <v>0.4</v>
      </c>
      <c r="K20" s="286" t="s">
        <v>267</v>
      </c>
      <c r="L20" s="286"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86"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86"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07" t="str">
        <f>IF(AB20&lt;=20%,'Tabla probabilidad'!$B$5,IF(AB20&lt;=40%,'Tabla probabilidad'!$B$6,IF(AB20&lt;=60%,'Tabla probabilidad'!$B$7,IF(AB20&lt;=80%,'Tabla probabilidad'!$B$8,IF(AB20&lt;=100%,'Tabla probabilidad'!$B$9)))))</f>
        <v>Baja</v>
      </c>
      <c r="AB20" s="307">
        <f>AVERAGE(Z20:Z23)</f>
        <v>0.23</v>
      </c>
      <c r="AC20" s="194" t="str">
        <f t="shared" si="1"/>
        <v>Menor</v>
      </c>
      <c r="AD20" s="194">
        <f>IF(Q20="Probabilidad",(($M$20-0)),IF(Q20="Impacto",($M$20-($M$20*T20))))</f>
        <v>0.4</v>
      </c>
      <c r="AE20" s="307" t="str">
        <f>IF(AF20&lt;=20%,"Leve",IF(AF20&lt;=40%,"Menor",IF(AF20&lt;=60%,"Moderado",IF(AF20&lt;=80%,"Mayor",IF(AF20&lt;=100%,"Catastrófico")))))</f>
        <v>Menor</v>
      </c>
      <c r="AF20" s="307">
        <f>AVERAGE(AD20:AD23)</f>
        <v>0.4</v>
      </c>
      <c r="AG20" s="292" t="str">
        <f>VLOOKUP(AA20&amp;AE20,Hoja1!$B$4:$C$28,2,0)</f>
        <v>Moderado</v>
      </c>
      <c r="AH20" s="292" t="s">
        <v>274</v>
      </c>
      <c r="AI20" s="189" t="s">
        <v>312</v>
      </c>
      <c r="AJ20" s="203" t="s">
        <v>482</v>
      </c>
      <c r="AK20" s="204"/>
      <c r="AL20" s="211">
        <v>44197</v>
      </c>
      <c r="AM20" s="211">
        <v>44286</v>
      </c>
      <c r="AN20" s="216" t="s">
        <v>495</v>
      </c>
    </row>
    <row r="21" spans="1:40" ht="63.75" customHeight="1">
      <c r="A21" s="288"/>
      <c r="B21" s="290"/>
      <c r="C21" s="288"/>
      <c r="D21" s="195" t="s">
        <v>313</v>
      </c>
      <c r="E21" s="299"/>
      <c r="F21" s="301"/>
      <c r="G21" s="288"/>
      <c r="H21" s="288"/>
      <c r="I21" s="309"/>
      <c r="J21" s="311"/>
      <c r="K21" s="286"/>
      <c r="L21" s="306"/>
      <c r="M21" s="306"/>
      <c r="N21" s="286"/>
      <c r="O21" s="193">
        <v>2</v>
      </c>
      <c r="P21" s="189" t="s">
        <v>314</v>
      </c>
      <c r="Q21" s="193" t="str">
        <f t="shared" si="0"/>
        <v>Probabilidad</v>
      </c>
      <c r="R21" s="193" t="s">
        <v>269</v>
      </c>
      <c r="S21" s="193" t="s">
        <v>270</v>
      </c>
      <c r="T21" s="194">
        <f>VLOOKUP(R21&amp;S21,Hoja1!$Q$4:$R$9,2,0)</f>
        <v>0.45</v>
      </c>
      <c r="U21" s="193" t="s">
        <v>271</v>
      </c>
      <c r="V21" s="193" t="s">
        <v>272</v>
      </c>
      <c r="W21" s="193" t="s">
        <v>273</v>
      </c>
      <c r="X21" s="194">
        <f t="shared" ref="X21:X23" si="5">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08"/>
      <c r="AB21" s="308"/>
      <c r="AC21" s="194" t="str">
        <f t="shared" si="1"/>
        <v>Menor</v>
      </c>
      <c r="AD21" s="194">
        <f t="shared" ref="AD21:AD23" si="6">IF(Q21="Probabilidad",(($M$20-0)),IF(Q21="Impacto",($M$20-($M$20*T21))))</f>
        <v>0.4</v>
      </c>
      <c r="AE21" s="308"/>
      <c r="AF21" s="308"/>
      <c r="AG21" s="293"/>
      <c r="AH21" s="293"/>
      <c r="AI21" s="189" t="s">
        <v>314</v>
      </c>
      <c r="AJ21" s="203" t="s">
        <v>482</v>
      </c>
      <c r="AK21" s="204"/>
      <c r="AL21" s="211">
        <v>44197</v>
      </c>
      <c r="AM21" s="211">
        <v>44286</v>
      </c>
      <c r="AN21" s="216" t="s">
        <v>496</v>
      </c>
    </row>
    <row r="22" spans="1:40" ht="72">
      <c r="A22" s="288"/>
      <c r="B22" s="290"/>
      <c r="C22" s="288"/>
      <c r="D22" s="196" t="s">
        <v>315</v>
      </c>
      <c r="E22" s="299"/>
      <c r="F22" s="301"/>
      <c r="G22" s="288"/>
      <c r="H22" s="288"/>
      <c r="I22" s="309"/>
      <c r="J22" s="311"/>
      <c r="K22" s="286"/>
      <c r="L22" s="306"/>
      <c r="M22" s="306"/>
      <c r="N22" s="286"/>
      <c r="O22" s="193">
        <v>3</v>
      </c>
      <c r="P22" s="189" t="s">
        <v>316</v>
      </c>
      <c r="Q22" s="193" t="str">
        <f t="shared" si="0"/>
        <v>Probabilidad</v>
      </c>
      <c r="R22" s="193" t="s">
        <v>269</v>
      </c>
      <c r="S22" s="193" t="s">
        <v>270</v>
      </c>
      <c r="T22" s="194">
        <f>VLOOKUP(R22&amp;S22,Hoja1!$Q$4:$R$9,2,0)</f>
        <v>0.45</v>
      </c>
      <c r="U22" s="193" t="s">
        <v>271</v>
      </c>
      <c r="V22" s="193" t="s">
        <v>272</v>
      </c>
      <c r="W22" s="193" t="s">
        <v>273</v>
      </c>
      <c r="X22" s="194">
        <f t="shared" si="5"/>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08"/>
      <c r="AB22" s="308"/>
      <c r="AC22" s="194" t="str">
        <f t="shared" si="1"/>
        <v>Menor</v>
      </c>
      <c r="AD22" s="194">
        <f t="shared" si="6"/>
        <v>0.4</v>
      </c>
      <c r="AE22" s="308"/>
      <c r="AF22" s="308"/>
      <c r="AG22" s="293"/>
      <c r="AH22" s="293"/>
      <c r="AI22" s="189" t="s">
        <v>316</v>
      </c>
      <c r="AJ22" s="203" t="s">
        <v>482</v>
      </c>
      <c r="AK22" s="204"/>
      <c r="AL22" s="211">
        <v>44197</v>
      </c>
      <c r="AM22" s="211">
        <v>44286</v>
      </c>
      <c r="AN22" s="216" t="s">
        <v>497</v>
      </c>
    </row>
    <row r="23" spans="1:40" ht="72">
      <c r="A23" s="288"/>
      <c r="B23" s="290"/>
      <c r="C23" s="288"/>
      <c r="D23" s="196" t="s">
        <v>317</v>
      </c>
      <c r="E23" s="299"/>
      <c r="F23" s="301"/>
      <c r="G23" s="288"/>
      <c r="H23" s="288"/>
      <c r="I23" s="309"/>
      <c r="J23" s="311"/>
      <c r="K23" s="286"/>
      <c r="L23" s="306"/>
      <c r="M23" s="306"/>
      <c r="N23" s="286"/>
      <c r="O23" s="193">
        <v>4</v>
      </c>
      <c r="P23" s="188" t="s">
        <v>318</v>
      </c>
      <c r="Q23" s="193" t="str">
        <f t="shared" si="0"/>
        <v>Probabilidad</v>
      </c>
      <c r="R23" s="193" t="s">
        <v>319</v>
      </c>
      <c r="S23" s="193" t="s">
        <v>270</v>
      </c>
      <c r="T23" s="194">
        <f>VLOOKUP(R23&amp;S23,Hoja1!$Q$4:$R$9,2,0)</f>
        <v>0.35</v>
      </c>
      <c r="U23" s="193" t="s">
        <v>271</v>
      </c>
      <c r="V23" s="193" t="s">
        <v>272</v>
      </c>
      <c r="W23" s="193" t="s">
        <v>273</v>
      </c>
      <c r="X23" s="194">
        <f t="shared" si="5"/>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08"/>
      <c r="AB23" s="308"/>
      <c r="AC23" s="194" t="str">
        <f t="shared" si="1"/>
        <v>Menor</v>
      </c>
      <c r="AD23" s="194">
        <f t="shared" si="6"/>
        <v>0.4</v>
      </c>
      <c r="AE23" s="308"/>
      <c r="AF23" s="308"/>
      <c r="AG23" s="293"/>
      <c r="AH23" s="293"/>
      <c r="AI23" s="188" t="s">
        <v>318</v>
      </c>
      <c r="AJ23" s="203" t="s">
        <v>482</v>
      </c>
      <c r="AK23" s="204"/>
      <c r="AL23" s="211">
        <v>44197</v>
      </c>
      <c r="AM23" s="211">
        <v>44286</v>
      </c>
      <c r="AN23" s="216" t="s">
        <v>498</v>
      </c>
    </row>
    <row r="24" spans="1:40" ht="38.25" customHeight="1">
      <c r="A24" s="288">
        <v>5</v>
      </c>
      <c r="B24" s="289" t="s">
        <v>320</v>
      </c>
      <c r="C24" s="288" t="s">
        <v>285</v>
      </c>
      <c r="D24" s="196" t="s">
        <v>321</v>
      </c>
      <c r="E24" s="300" t="s">
        <v>322</v>
      </c>
      <c r="F24" s="300" t="s">
        <v>323</v>
      </c>
      <c r="G24" s="288" t="s">
        <v>324</v>
      </c>
      <c r="H24" s="288">
        <v>4</v>
      </c>
      <c r="I24" s="309" t="str">
        <f>IF(H24&lt;=2,'Tabla probabilidad'!$B$5,IF(H24&lt;=24,'Tabla probabilidad'!$B$6,IF(H24&lt;=500,'Tabla probabilidad'!$B$7,IF(H24&lt;=5000,'Tabla probabilidad'!$B$8,IF(H24&gt;5000,'Tabla probabilidad'!$B$9)))))</f>
        <v>Baja</v>
      </c>
      <c r="J24" s="311">
        <f>IF(H24&lt;=2,'Tabla probabilidad'!$D$5,IF(H24&lt;=24,'Tabla probabilidad'!$D$6,IF(H24&lt;=500,'Tabla probabilidad'!$D$7,IF(H24&lt;=5000,'Tabla probabilidad'!$D$8,IF(H24&gt;5000,'Tabla probabilidad'!$D$9)))))</f>
        <v>0.4</v>
      </c>
      <c r="K24" s="286" t="s">
        <v>300</v>
      </c>
      <c r="L24" s="286"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86"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86" t="str">
        <f>VLOOKUP((I24&amp;L24),Hoja1!$B$4:$C$28,2,0)</f>
        <v>Bajo</v>
      </c>
      <c r="O24" s="193">
        <v>1</v>
      </c>
      <c r="P24" s="214"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07" t="str">
        <f>IF(AB24&lt;=20%,'Tabla probabilidad'!$B$5,IF(AB24&lt;=40%,'Tabla probabilidad'!$B$6,IF(AB24&lt;=60%,'Tabla probabilidad'!$B$7,IF(AB24&lt;=80%,'Tabla probabilidad'!$B$8,IF(AB24&lt;=100%,'Tabla probabilidad'!$B$9)))))</f>
        <v>Baja</v>
      </c>
      <c r="AB24" s="307">
        <f>AVERAGE(Z24:Z25)</f>
        <v>0.22</v>
      </c>
      <c r="AC24" s="194" t="str">
        <f t="shared" si="1"/>
        <v>Leve</v>
      </c>
      <c r="AD24" s="194">
        <f>IF(Q24="Probabilidad",(($M$24-0)),IF(Q24="Impacto",($M$24-($M$24*T24))))</f>
        <v>0.2</v>
      </c>
      <c r="AE24" s="307" t="str">
        <f>IF(AF24&lt;=20%,"Leve",IF(AF24&lt;=40%,"Menor",IF(AF24&lt;=60%,"Moderado",IF(AF24&lt;=80%,"Mayor",IF(AF24&lt;=100%,"Catastrófico")))))</f>
        <v>Leve</v>
      </c>
      <c r="AF24" s="307">
        <f>AVERAGE(AD24:AD25)</f>
        <v>0.2</v>
      </c>
      <c r="AG24" s="292" t="str">
        <f>VLOOKUP(AA24&amp;AE24,Hoja1!$B$4:$C$28,2,0)</f>
        <v>Bajo</v>
      </c>
      <c r="AH24" s="292" t="s">
        <v>326</v>
      </c>
      <c r="AI24" s="217" t="s">
        <v>325</v>
      </c>
      <c r="AJ24" s="203" t="s">
        <v>482</v>
      </c>
      <c r="AK24" s="204"/>
      <c r="AL24" s="211">
        <v>44197</v>
      </c>
      <c r="AM24" s="211">
        <v>44286</v>
      </c>
      <c r="AN24" s="216" t="s">
        <v>499</v>
      </c>
    </row>
    <row r="25" spans="1:40" ht="111" customHeight="1">
      <c r="A25" s="288"/>
      <c r="B25" s="290"/>
      <c r="C25" s="288"/>
      <c r="D25" s="196" t="s">
        <v>329</v>
      </c>
      <c r="E25" s="301"/>
      <c r="F25" s="301"/>
      <c r="G25" s="288"/>
      <c r="H25" s="288"/>
      <c r="I25" s="309"/>
      <c r="J25" s="311"/>
      <c r="K25" s="286"/>
      <c r="L25" s="306"/>
      <c r="M25" s="306"/>
      <c r="N25" s="286"/>
      <c r="O25" s="193">
        <v>2</v>
      </c>
      <c r="P25" s="189" t="s">
        <v>330</v>
      </c>
      <c r="Q25" s="193" t="str">
        <f t="shared" si="0"/>
        <v>Probabilidad</v>
      </c>
      <c r="R25" s="193" t="s">
        <v>269</v>
      </c>
      <c r="S25" s="193" t="s">
        <v>270</v>
      </c>
      <c r="T25" s="194">
        <f>VLOOKUP(R25&amp;S25,Hoja1!$Q$4:$R$9,2,0)</f>
        <v>0.45</v>
      </c>
      <c r="U25" s="193" t="s">
        <v>271</v>
      </c>
      <c r="V25" s="193" t="s">
        <v>272</v>
      </c>
      <c r="W25" s="193" t="s">
        <v>273</v>
      </c>
      <c r="X25" s="194">
        <f t="shared" ref="X25" si="7">IF(Q25="Probabilidad",($J$24*T25),IF(Q25="Impacto"," "))</f>
        <v>0.18000000000000002</v>
      </c>
      <c r="Y25" s="194" t="str">
        <f>IF(Z25&lt;=20%,'Tabla probabilidad'!$B$5,IF(Z25&lt;=40%,'Tabla probabilidad'!$B$6,IF(Z25&lt;=60%,'Tabla probabilidad'!$B$7,IF(Z25&lt;=80%,'Tabla probabilidad'!$B$8,IF(Z25&lt;=100%,'Tabla probabilidad'!$B$9)))))</f>
        <v>Baja</v>
      </c>
      <c r="Z25" s="194">
        <f>IF(R25="Preventivo",(J24-(J24*T25)),IF(R25="Detectivo",(J24-(J24*T25)),IF(R25="Correctivo",(J24))))</f>
        <v>0.22</v>
      </c>
      <c r="AA25" s="308"/>
      <c r="AB25" s="308"/>
      <c r="AC25" s="194" t="str">
        <f t="shared" si="1"/>
        <v>Leve</v>
      </c>
      <c r="AD25" s="194">
        <f t="shared" ref="AD25" si="8">IF(Q25="Probabilidad",(($M$24-0)),IF(Q25="Impacto",($M$24-($M$24*T25))))</f>
        <v>0.2</v>
      </c>
      <c r="AE25" s="308"/>
      <c r="AF25" s="308"/>
      <c r="AG25" s="293"/>
      <c r="AH25" s="293"/>
      <c r="AI25" s="205" t="s">
        <v>330</v>
      </c>
      <c r="AJ25" s="203" t="s">
        <v>482</v>
      </c>
      <c r="AK25" s="204"/>
      <c r="AL25" s="211">
        <v>44197</v>
      </c>
      <c r="AM25" s="211">
        <v>44286</v>
      </c>
      <c r="AN25" s="216" t="s">
        <v>500</v>
      </c>
    </row>
    <row r="26" spans="1:40" ht="72">
      <c r="A26" s="286">
        <v>6</v>
      </c>
      <c r="B26" s="292" t="s">
        <v>331</v>
      </c>
      <c r="C26" s="310" t="s">
        <v>332</v>
      </c>
      <c r="D26" s="198" t="s">
        <v>333</v>
      </c>
      <c r="E26" s="287" t="s">
        <v>334</v>
      </c>
      <c r="F26" s="286" t="s">
        <v>335</v>
      </c>
      <c r="G26" s="286" t="s">
        <v>336</v>
      </c>
      <c r="H26" s="286">
        <v>4</v>
      </c>
      <c r="I26" s="309" t="str">
        <f>IF(H26&lt;=2,'Tabla probabilidad'!$B$5,IF(H26&lt;=24,'Tabla probabilidad'!$B$6,IF(H26&lt;=500,'Tabla probabilidad'!$B$7,IF(H26&lt;=5000,'Tabla probabilidad'!$B$8,IF(H26&gt;5000,'Tabla probabilidad'!$B$9)))))</f>
        <v>Baja</v>
      </c>
      <c r="J26" s="311">
        <f>IF(H26&lt;=2,'Tabla probabilidad'!$D$5,IF(H26&lt;=24,'Tabla probabilidad'!$D$6,IF(H26&lt;=500,'Tabla probabilidad'!$D$7,IF(H26&lt;=5000,'Tabla probabilidad'!$D$8,IF(H26&gt;5000,'Tabla probabilidad'!$D$9)))))</f>
        <v>0.4</v>
      </c>
      <c r="K26" s="286" t="s">
        <v>337</v>
      </c>
      <c r="L26" s="286"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86"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86" t="str">
        <f>VLOOKUP((I26&amp;L26),Hoja1!$B$4:$C$28,2,0)</f>
        <v>Moderado</v>
      </c>
      <c r="O26" s="193">
        <v>1</v>
      </c>
      <c r="P26" s="141" t="s">
        <v>338</v>
      </c>
      <c r="Q26" s="193" t="str">
        <f t="shared" si="0"/>
        <v>Probabilidad</v>
      </c>
      <c r="R26" s="193" t="s">
        <v>269</v>
      </c>
      <c r="S26" s="193" t="s">
        <v>270</v>
      </c>
      <c r="T26" s="194">
        <f>VLOOKUP(R26&amp;S26,Hoja1!$Q$4:$R$9,2,0)</f>
        <v>0.45</v>
      </c>
      <c r="U26" s="193" t="s">
        <v>271</v>
      </c>
      <c r="V26" s="193" t="s">
        <v>272</v>
      </c>
      <c r="W26" s="193" t="s">
        <v>273</v>
      </c>
      <c r="X26" s="194">
        <f>IF(Q26="Probabilidad",($J$26*T26),IF(Q26="Impacto"," "))</f>
        <v>0.18000000000000002</v>
      </c>
      <c r="Y26" s="194" t="str">
        <f>IF(Z26&lt;=20%,'Tabla probabilidad'!$B$5,IF(Z26&lt;=40%,'Tabla probabilidad'!$B$6,IF(Z26&lt;=60%,'Tabla probabilidad'!$B$7,IF(Z26&lt;=80%,'Tabla probabilidad'!$B$8,IF(Z26&lt;=100%,'Tabla probabilidad'!$B$9)))))</f>
        <v>Baja</v>
      </c>
      <c r="Z26" s="194">
        <f>IF(R26="Preventivo",(J26-(J26*T26)),IF(R26="Detectivo",(J26-(J26*T26)),IF(R26="Correctivo",(J26))))</f>
        <v>0.22</v>
      </c>
      <c r="AA26" s="307" t="str">
        <f>IF(AB26&lt;=20%,'Tabla probabilidad'!$B$5,IF(AB26&lt;=40%,'Tabla probabilidad'!$B$6,IF(AB26&lt;=60%,'Tabla probabilidad'!$B$7,IF(AB26&lt;=80%,'Tabla probabilidad'!$B$8,IF(AB26&lt;=100%,'Tabla probabilidad'!$B$9)))))</f>
        <v>Baja</v>
      </c>
      <c r="AB26" s="307">
        <f>AVERAGE(Z26:Z29)</f>
        <v>0.22999999999999998</v>
      </c>
      <c r="AC26" s="194" t="str">
        <f t="shared" si="1"/>
        <v>Moderado</v>
      </c>
      <c r="AD26" s="194">
        <f>IF(Q26="Probabilidad",(($M$26-0)),IF(Q26="Impacto",($M$26-($M$26*T26))))</f>
        <v>0.6</v>
      </c>
      <c r="AE26" s="307" t="str">
        <f>IF(AF26&lt;=20%,"Leve",IF(AF26&lt;=40%,"Menor",IF(AF26&lt;=60%,"Moderado",IF(AF26&lt;=80%,"Mayor",IF(AF26&lt;=100%,"Catastrófico")))))</f>
        <v>Moderado</v>
      </c>
      <c r="AF26" s="307">
        <f>AVERAGE(AD26:AD29)</f>
        <v>0.6</v>
      </c>
      <c r="AG26" s="292" t="str">
        <f>VLOOKUP(AA26&amp;AE26,Hoja1!$B$4:$C$28,2,0)</f>
        <v>Moderado</v>
      </c>
      <c r="AH26" s="292" t="s">
        <v>274</v>
      </c>
      <c r="AI26" s="208" t="s">
        <v>338</v>
      </c>
      <c r="AJ26" s="203" t="s">
        <v>482</v>
      </c>
      <c r="AK26" s="204"/>
      <c r="AL26" s="211">
        <v>44197</v>
      </c>
      <c r="AM26" s="211">
        <v>44286</v>
      </c>
      <c r="AN26" s="216" t="s">
        <v>501</v>
      </c>
    </row>
    <row r="27" spans="1:40" ht="43.15">
      <c r="A27" s="286"/>
      <c r="B27" s="293"/>
      <c r="C27" s="310"/>
      <c r="D27" s="199" t="s">
        <v>339</v>
      </c>
      <c r="E27" s="287"/>
      <c r="F27" s="286"/>
      <c r="G27" s="286"/>
      <c r="H27" s="286"/>
      <c r="I27" s="309"/>
      <c r="J27" s="311"/>
      <c r="K27" s="286"/>
      <c r="L27" s="306"/>
      <c r="M27" s="306"/>
      <c r="N27" s="286"/>
      <c r="O27" s="193">
        <v>2</v>
      </c>
      <c r="P27" s="141" t="s">
        <v>340</v>
      </c>
      <c r="Q27" s="193" t="str">
        <f t="shared" si="0"/>
        <v>Probabilidad</v>
      </c>
      <c r="R27" s="193" t="s">
        <v>269</v>
      </c>
      <c r="S27" s="193" t="s">
        <v>270</v>
      </c>
      <c r="T27" s="194">
        <f>VLOOKUP(R27&amp;S27,Hoja1!$Q$4:$R$9,2,0)</f>
        <v>0.45</v>
      </c>
      <c r="U27" s="193" t="s">
        <v>271</v>
      </c>
      <c r="V27" s="193" t="s">
        <v>272</v>
      </c>
      <c r="W27" s="193" t="s">
        <v>273</v>
      </c>
      <c r="X27" s="194">
        <f t="shared" ref="X27:X29" si="9">IF(Q27="Probabilidad",($J$26*T27),IF(Q27="Impacto"," "))</f>
        <v>0.18000000000000002</v>
      </c>
      <c r="Y27" s="194" t="str">
        <f>IF(Z27&lt;=20%,'Tabla probabilidad'!$B$5,IF(Z27&lt;=40%,'Tabla probabilidad'!$B$6,IF(Z27&lt;=60%,'Tabla probabilidad'!$B$7,IF(Z27&lt;=80%,'Tabla probabilidad'!$B$8,IF(Z27&lt;=100%,'Tabla probabilidad'!$B$9)))))</f>
        <v>Baja</v>
      </c>
      <c r="Z27" s="194">
        <f>IF(R27="Preventivo",(J26-(J26*T27)),IF(R27="Detectivo",(J26-(J26*T27)),IF(R27="Correctivo",(J26))))</f>
        <v>0.22</v>
      </c>
      <c r="AA27" s="308"/>
      <c r="AB27" s="308"/>
      <c r="AC27" s="194" t="str">
        <f t="shared" si="1"/>
        <v>Moderado</v>
      </c>
      <c r="AD27" s="194">
        <f t="shared" ref="AD27:AD29" si="10">IF(Q27="Probabilidad",(($M$26-0)),IF(Q27="Impacto",($M$26-($M$26*T27))))</f>
        <v>0.6</v>
      </c>
      <c r="AE27" s="308"/>
      <c r="AF27" s="308"/>
      <c r="AG27" s="293"/>
      <c r="AH27" s="293"/>
      <c r="AI27" s="208" t="s">
        <v>340</v>
      </c>
      <c r="AJ27" s="203" t="s">
        <v>482</v>
      </c>
      <c r="AK27" s="204"/>
      <c r="AL27" s="211">
        <v>44197</v>
      </c>
      <c r="AM27" s="211">
        <v>44286</v>
      </c>
      <c r="AN27" s="216" t="s">
        <v>502</v>
      </c>
    </row>
    <row r="28" spans="1:40" ht="57.6">
      <c r="A28" s="286"/>
      <c r="B28" s="293"/>
      <c r="C28" s="310"/>
      <c r="D28" s="199" t="s">
        <v>341</v>
      </c>
      <c r="E28" s="287"/>
      <c r="F28" s="286"/>
      <c r="G28" s="286"/>
      <c r="H28" s="286"/>
      <c r="I28" s="309"/>
      <c r="J28" s="311"/>
      <c r="K28" s="286"/>
      <c r="L28" s="306"/>
      <c r="M28" s="306"/>
      <c r="N28" s="286"/>
      <c r="O28" s="193">
        <v>3</v>
      </c>
      <c r="P28" s="141" t="s">
        <v>342</v>
      </c>
      <c r="Q28" s="193" t="str">
        <f t="shared" si="0"/>
        <v>Probabilidad</v>
      </c>
      <c r="R28" s="193" t="s">
        <v>319</v>
      </c>
      <c r="S28" s="193" t="s">
        <v>270</v>
      </c>
      <c r="T28" s="194">
        <f>VLOOKUP(R28&amp;S28,Hoja1!$Q$4:$R$9,2,0)</f>
        <v>0.35</v>
      </c>
      <c r="U28" s="193" t="s">
        <v>271</v>
      </c>
      <c r="V28" s="193" t="s">
        <v>272</v>
      </c>
      <c r="W28" s="193" t="s">
        <v>273</v>
      </c>
      <c r="X28" s="194">
        <f t="shared" si="9"/>
        <v>0.13999999999999999</v>
      </c>
      <c r="Y28" s="194" t="str">
        <f>IF(Z28&lt;=20%,'Tabla probabilidad'!$B$5,IF(Z28&lt;=40%,'Tabla probabilidad'!$B$6,IF(Z28&lt;=60%,'Tabla probabilidad'!$B$7,IF(Z28&lt;=80%,'Tabla probabilidad'!$B$8,IF(Z28&lt;=100%,'Tabla probabilidad'!$B$9)))))</f>
        <v>Baja</v>
      </c>
      <c r="Z28" s="194">
        <f>IF(R28="Preventivo",(J26-(J26*T28)),IF(R28="Detectivo",(J26-(J26*T28)),IF(R28="Correctivo",(J26))))</f>
        <v>0.26</v>
      </c>
      <c r="AA28" s="308"/>
      <c r="AB28" s="308"/>
      <c r="AC28" s="194" t="str">
        <f t="shared" si="1"/>
        <v>Moderado</v>
      </c>
      <c r="AD28" s="194">
        <f t="shared" si="10"/>
        <v>0.6</v>
      </c>
      <c r="AE28" s="308"/>
      <c r="AF28" s="308"/>
      <c r="AG28" s="293"/>
      <c r="AH28" s="293"/>
      <c r="AI28" s="208" t="s">
        <v>342</v>
      </c>
      <c r="AJ28" s="203" t="s">
        <v>482</v>
      </c>
      <c r="AK28" s="204"/>
      <c r="AL28" s="211">
        <v>44197</v>
      </c>
      <c r="AM28" s="211">
        <v>44286</v>
      </c>
      <c r="AN28" s="216" t="s">
        <v>503</v>
      </c>
    </row>
    <row r="29" spans="1:40" ht="45.75" customHeight="1">
      <c r="A29" s="286"/>
      <c r="B29" s="294"/>
      <c r="C29" s="310"/>
      <c r="D29" s="199" t="s">
        <v>343</v>
      </c>
      <c r="E29" s="287"/>
      <c r="F29" s="286"/>
      <c r="G29" s="286"/>
      <c r="H29" s="286"/>
      <c r="I29" s="309"/>
      <c r="J29" s="311"/>
      <c r="K29" s="286"/>
      <c r="L29" s="306"/>
      <c r="M29" s="306"/>
      <c r="N29" s="286"/>
      <c r="O29" s="193">
        <v>5</v>
      </c>
      <c r="P29" s="141" t="s">
        <v>504</v>
      </c>
      <c r="Q29" s="193" t="str">
        <f t="shared" si="0"/>
        <v>Probabilidad</v>
      </c>
      <c r="R29" s="193" t="s">
        <v>269</v>
      </c>
      <c r="S29" s="193" t="s">
        <v>270</v>
      </c>
      <c r="T29" s="194">
        <f>VLOOKUP(R29&amp;S29,Hoja1!$Q$4:$R$9,2,0)</f>
        <v>0.45</v>
      </c>
      <c r="U29" s="193" t="s">
        <v>271</v>
      </c>
      <c r="V29" s="193" t="s">
        <v>272</v>
      </c>
      <c r="W29" s="193" t="s">
        <v>273</v>
      </c>
      <c r="X29" s="194">
        <f t="shared" si="9"/>
        <v>0.18000000000000002</v>
      </c>
      <c r="Y29" s="194" t="str">
        <f>IF(Z29&lt;=20%,'Tabla probabilidad'!$B$5,IF(Z29&lt;=40%,'Tabla probabilidad'!$B$6,IF(Z29&lt;=60%,'Tabla probabilidad'!$B$7,IF(Z29&lt;=80%,'Tabla probabilidad'!$B$8,IF(Z29&lt;=100%,'Tabla probabilidad'!$B$9)))))</f>
        <v>Baja</v>
      </c>
      <c r="Z29" s="194">
        <f>IF(R29="Preventivo",(J26-(J26*T29)),IF(R29="Detectivo",(J26-(J26*T29)),IF(R29="Correctivo",(J26))))</f>
        <v>0.22</v>
      </c>
      <c r="AA29" s="312"/>
      <c r="AB29" s="312"/>
      <c r="AC29" s="194" t="str">
        <f t="shared" si="1"/>
        <v>Moderado</v>
      </c>
      <c r="AD29" s="194">
        <f t="shared" si="10"/>
        <v>0.6</v>
      </c>
      <c r="AE29" s="312"/>
      <c r="AF29" s="312"/>
      <c r="AG29" s="294"/>
      <c r="AH29" s="293"/>
      <c r="AI29" s="208" t="s">
        <v>505</v>
      </c>
      <c r="AJ29" s="203" t="s">
        <v>482</v>
      </c>
      <c r="AK29" s="204"/>
      <c r="AL29" s="211">
        <v>44197</v>
      </c>
      <c r="AM29" s="211">
        <v>44286</v>
      </c>
      <c r="AN29" s="216" t="s">
        <v>506</v>
      </c>
    </row>
  </sheetData>
  <mergeCells count="156">
    <mergeCell ref="AL8:AM8"/>
    <mergeCell ref="AN8:AN9"/>
    <mergeCell ref="AI8:AI9"/>
    <mergeCell ref="AJ8:AK8"/>
    <mergeCell ref="AE26:AE29"/>
    <mergeCell ref="AF26:AF29"/>
    <mergeCell ref="AG26:AG29"/>
    <mergeCell ref="AH26:AH29"/>
    <mergeCell ref="K26:K29"/>
    <mergeCell ref="L26:L29"/>
    <mergeCell ref="M26:M29"/>
    <mergeCell ref="N26:N29"/>
    <mergeCell ref="AA26:AA29"/>
    <mergeCell ref="AB26:AB29"/>
    <mergeCell ref="AH24:AH25"/>
    <mergeCell ref="N24:N25"/>
    <mergeCell ref="AA24:AA25"/>
    <mergeCell ref="AB24:AB25"/>
    <mergeCell ref="AE24:AE25"/>
    <mergeCell ref="AF24:AF25"/>
    <mergeCell ref="AG24:AG25"/>
    <mergeCell ref="AE20:AE23"/>
    <mergeCell ref="AF20:AF23"/>
    <mergeCell ref="AG20:AG23"/>
    <mergeCell ref="A26:A29"/>
    <mergeCell ref="B26:B29"/>
    <mergeCell ref="C26:C29"/>
    <mergeCell ref="E26:E29"/>
    <mergeCell ref="F26:F29"/>
    <mergeCell ref="G26:G29"/>
    <mergeCell ref="H26:H29"/>
    <mergeCell ref="I26:I29"/>
    <mergeCell ref="J26:J29"/>
    <mergeCell ref="H24:H25"/>
    <mergeCell ref="I24:I25"/>
    <mergeCell ref="J24:J25"/>
    <mergeCell ref="K24:K25"/>
    <mergeCell ref="L24:L25"/>
    <mergeCell ref="M24:M25"/>
    <mergeCell ref="A24:A25"/>
    <mergeCell ref="B24:B25"/>
    <mergeCell ref="C24:C25"/>
    <mergeCell ref="E24:E25"/>
    <mergeCell ref="F24:F25"/>
    <mergeCell ref="G24:G25"/>
    <mergeCell ref="AH20:AH23"/>
    <mergeCell ref="K20:K23"/>
    <mergeCell ref="L20:L23"/>
    <mergeCell ref="M20:M23"/>
    <mergeCell ref="N20:N23"/>
    <mergeCell ref="AA20:AA23"/>
    <mergeCell ref="AB20:AB23"/>
    <mergeCell ref="A20:A23"/>
    <mergeCell ref="B20:B23"/>
    <mergeCell ref="C20:C23"/>
    <mergeCell ref="E20:E23"/>
    <mergeCell ref="F20:F23"/>
    <mergeCell ref="G20:G23"/>
    <mergeCell ref="H20:H23"/>
    <mergeCell ref="I20:I23"/>
    <mergeCell ref="J20:J23"/>
    <mergeCell ref="AH16:AH19"/>
    <mergeCell ref="N16:N19"/>
    <mergeCell ref="AA16:AA19"/>
    <mergeCell ref="AB16:AB19"/>
    <mergeCell ref="AE16:AE19"/>
    <mergeCell ref="AF16:AF19"/>
    <mergeCell ref="AG16:AG19"/>
    <mergeCell ref="H16:H19"/>
    <mergeCell ref="I16:I19"/>
    <mergeCell ref="J16:J19"/>
    <mergeCell ref="K16:K19"/>
    <mergeCell ref="L16:L19"/>
    <mergeCell ref="M16:M19"/>
    <mergeCell ref="A16:A19"/>
    <mergeCell ref="B16:B19"/>
    <mergeCell ref="C16:C19"/>
    <mergeCell ref="E16:E19"/>
    <mergeCell ref="F16:F19"/>
    <mergeCell ref="G16:G19"/>
    <mergeCell ref="AE13:AE15"/>
    <mergeCell ref="AF13:AF15"/>
    <mergeCell ref="AG13:AG15"/>
    <mergeCell ref="AH13:AH15"/>
    <mergeCell ref="K13:K15"/>
    <mergeCell ref="L13:L15"/>
    <mergeCell ref="M13:M15"/>
    <mergeCell ref="N13:N15"/>
    <mergeCell ref="AA13:AA15"/>
    <mergeCell ref="AB13:AB15"/>
    <mergeCell ref="A13:A15"/>
    <mergeCell ref="B13:B15"/>
    <mergeCell ref="C13:C15"/>
    <mergeCell ref="E13:E15"/>
    <mergeCell ref="F13:F15"/>
    <mergeCell ref="G13:G15"/>
    <mergeCell ref="H13:H15"/>
    <mergeCell ref="I13:I15"/>
    <mergeCell ref="J13:J15"/>
    <mergeCell ref="AA10:AA12"/>
    <mergeCell ref="AB10:AB12"/>
    <mergeCell ref="AE10:AE12"/>
    <mergeCell ref="AF10:AF12"/>
    <mergeCell ref="AG10:AG12"/>
    <mergeCell ref="H10:H12"/>
    <mergeCell ref="I10:I12"/>
    <mergeCell ref="J10:J12"/>
    <mergeCell ref="K10:K12"/>
    <mergeCell ref="L10:L12"/>
    <mergeCell ref="M10:M12"/>
    <mergeCell ref="AH8:AH9"/>
    <mergeCell ref="N8:N9"/>
    <mergeCell ref="O8:O9"/>
    <mergeCell ref="P8:P9"/>
    <mergeCell ref="Q8:Q9"/>
    <mergeCell ref="R8:W8"/>
    <mergeCell ref="X8:X9"/>
    <mergeCell ref="A10:A12"/>
    <mergeCell ref="B10:B12"/>
    <mergeCell ref="C10:C12"/>
    <mergeCell ref="E10:E12"/>
    <mergeCell ref="F10:F12"/>
    <mergeCell ref="G10:G12"/>
    <mergeCell ref="Y8:Y9"/>
    <mergeCell ref="Z8:Z9"/>
    <mergeCell ref="AC8:AC9"/>
    <mergeCell ref="H8:H9"/>
    <mergeCell ref="I8:I9"/>
    <mergeCell ref="J8:J9"/>
    <mergeCell ref="K8:K9"/>
    <mergeCell ref="L8:L9"/>
    <mergeCell ref="M8:M9"/>
    <mergeCell ref="AH10:AH12"/>
    <mergeCell ref="N10:N12"/>
    <mergeCell ref="A8:A9"/>
    <mergeCell ref="B8:B9"/>
    <mergeCell ref="C8:C9"/>
    <mergeCell ref="D8:D9"/>
    <mergeCell ref="E8:E9"/>
    <mergeCell ref="F8:F9"/>
    <mergeCell ref="G8:G9"/>
    <mergeCell ref="AD8:AD9"/>
    <mergeCell ref="AG8:AG9"/>
    <mergeCell ref="A5:C5"/>
    <mergeCell ref="D5:N5"/>
    <mergeCell ref="A6:C6"/>
    <mergeCell ref="D6:N6"/>
    <mergeCell ref="A7:H7"/>
    <mergeCell ref="I7:N7"/>
    <mergeCell ref="A1:C2"/>
    <mergeCell ref="D1:AH3"/>
    <mergeCell ref="A4:C4"/>
    <mergeCell ref="D4:N4"/>
    <mergeCell ref="O4:Q4"/>
    <mergeCell ref="O7:W7"/>
    <mergeCell ref="X7:AH7"/>
  </mergeCells>
  <conditionalFormatting sqref="I10">
    <cfRule type="containsText" dxfId="867" priority="231" operator="containsText" text="Muy Baja">
      <formula>NOT(ISERROR(SEARCH("Muy Baja",I10)))</formula>
    </cfRule>
    <cfRule type="containsText" dxfId="866" priority="232" operator="containsText" text="Baja">
      <formula>NOT(ISERROR(SEARCH("Baja",I10)))</formula>
    </cfRule>
    <cfRule type="containsText" dxfId="865" priority="234" operator="containsText" text="Muy Alta">
      <formula>NOT(ISERROR(SEARCH("Muy Alta",I10)))</formula>
    </cfRule>
    <cfRule type="containsText" dxfId="864" priority="235" operator="containsText" text="Alta">
      <formula>NOT(ISERROR(SEARCH("Alta",I10)))</formula>
    </cfRule>
    <cfRule type="containsText" dxfId="863" priority="236" operator="containsText" text="Media">
      <formula>NOT(ISERROR(SEARCH("Media",I10)))</formula>
    </cfRule>
    <cfRule type="containsText" dxfId="862" priority="237" operator="containsText" text="Media">
      <formula>NOT(ISERROR(SEARCH("Media",I10)))</formula>
    </cfRule>
    <cfRule type="containsText" dxfId="861" priority="238" operator="containsText" text="Media">
      <formula>NOT(ISERROR(SEARCH("Media",I10)))</formula>
    </cfRule>
    <cfRule type="containsText" dxfId="860" priority="239" operator="containsText" text="Muy Baja">
      <formula>NOT(ISERROR(SEARCH("Muy Baja",I10)))</formula>
    </cfRule>
    <cfRule type="containsText" dxfId="859" priority="240" operator="containsText" text="Baja">
      <formula>NOT(ISERROR(SEARCH("Baja",I10)))</formula>
    </cfRule>
    <cfRule type="containsText" dxfId="858" priority="241" operator="containsText" text="Muy Baja">
      <formula>NOT(ISERROR(SEARCH("Muy Baja",I10)))</formula>
    </cfRule>
    <cfRule type="containsText" dxfId="857" priority="242" operator="containsText" text="Muy Baja">
      <formula>NOT(ISERROR(SEARCH("Muy Baja",I10)))</formula>
    </cfRule>
    <cfRule type="containsText" dxfId="856" priority="243" operator="containsText" text="Muy Baja">
      <formula>NOT(ISERROR(SEARCH("Muy Baja",I10)))</formula>
    </cfRule>
    <cfRule type="containsText" dxfId="855" priority="244" operator="containsText" text="Muy Baja'Tabla probabilidad'!">
      <formula>NOT(ISERROR(SEARCH("Muy Baja'Tabla probabilidad'!",I10)))</formula>
    </cfRule>
    <cfRule type="containsText" dxfId="854" priority="245" operator="containsText" text="Muy bajo">
      <formula>NOT(ISERROR(SEARCH("Muy bajo",I10)))</formula>
    </cfRule>
    <cfRule type="containsText" dxfId="853" priority="246" operator="containsText" text="Alta">
      <formula>NOT(ISERROR(SEARCH("Alta",I10)))</formula>
    </cfRule>
    <cfRule type="containsText" dxfId="852" priority="247" operator="containsText" text="Media">
      <formula>NOT(ISERROR(SEARCH("Media",I10)))</formula>
    </cfRule>
    <cfRule type="containsText" dxfId="851" priority="248" operator="containsText" text="Baja">
      <formula>NOT(ISERROR(SEARCH("Baja",I10)))</formula>
    </cfRule>
    <cfRule type="containsText" dxfId="850" priority="249" operator="containsText" text="Muy baja">
      <formula>NOT(ISERROR(SEARCH("Muy baja",I10)))</formula>
    </cfRule>
    <cfRule type="cellIs" dxfId="849" priority="252" operator="between">
      <formula>1</formula>
      <formula>2</formula>
    </cfRule>
    <cfRule type="cellIs" dxfId="848" priority="253" operator="between">
      <formula>0</formula>
      <formula>2</formula>
    </cfRule>
  </conditionalFormatting>
  <conditionalFormatting sqref="I10">
    <cfRule type="containsText" dxfId="847" priority="233" operator="containsText" text="Muy Alta">
      <formula>NOT(ISERROR(SEARCH("Muy Alta",I10)))</formula>
    </cfRule>
  </conditionalFormatting>
  <conditionalFormatting sqref="L10 L16 L20 L24 L26">
    <cfRule type="containsText" dxfId="846" priority="225" operator="containsText" text="Catastrófico">
      <formula>NOT(ISERROR(SEARCH("Catastrófico",L10)))</formula>
    </cfRule>
    <cfRule type="containsText" dxfId="845" priority="226" operator="containsText" text="Mayor">
      <formula>NOT(ISERROR(SEARCH("Mayor",L10)))</formula>
    </cfRule>
    <cfRule type="containsText" dxfId="844" priority="227" operator="containsText" text="Alta">
      <formula>NOT(ISERROR(SEARCH("Alta",L10)))</formula>
    </cfRule>
    <cfRule type="containsText" dxfId="843" priority="228" operator="containsText" text="Moderado">
      <formula>NOT(ISERROR(SEARCH("Moderado",L10)))</formula>
    </cfRule>
    <cfRule type="containsText" dxfId="842" priority="229" operator="containsText" text="Menor">
      <formula>NOT(ISERROR(SEARCH("Menor",L10)))</formula>
    </cfRule>
    <cfRule type="containsText" dxfId="841" priority="230" operator="containsText" text="Leve">
      <formula>NOT(ISERROR(SEARCH("Leve",L10)))</formula>
    </cfRule>
  </conditionalFormatting>
  <conditionalFormatting sqref="N10 N13 N16 N20">
    <cfRule type="containsText" dxfId="840" priority="220" operator="containsText" text="Extremo">
      <formula>NOT(ISERROR(SEARCH("Extremo",N10)))</formula>
    </cfRule>
    <cfRule type="containsText" dxfId="839" priority="221" operator="containsText" text="Alto">
      <formula>NOT(ISERROR(SEARCH("Alto",N10)))</formula>
    </cfRule>
    <cfRule type="containsText" dxfId="838" priority="222" operator="containsText" text="Bajo">
      <formula>NOT(ISERROR(SEARCH("Bajo",N10)))</formula>
    </cfRule>
    <cfRule type="containsText" dxfId="837" priority="223" operator="containsText" text="Moderado">
      <formula>NOT(ISERROR(SEARCH("Moderado",N10)))</formula>
    </cfRule>
    <cfRule type="containsText" dxfId="836" priority="224" operator="containsText" text="Extremo">
      <formula>NOT(ISERROR(SEARCH("Extremo",N10)))</formula>
    </cfRule>
  </conditionalFormatting>
  <conditionalFormatting sqref="M10 M13 M16 M20 M24 M26">
    <cfRule type="containsText" dxfId="835" priority="214" operator="containsText" text="Catastrófico">
      <formula>NOT(ISERROR(SEARCH("Catastrófico",M10)))</formula>
    </cfRule>
    <cfRule type="containsText" dxfId="834" priority="215" operator="containsText" text="Mayor">
      <formula>NOT(ISERROR(SEARCH("Mayor",M10)))</formula>
    </cfRule>
    <cfRule type="containsText" dxfId="833" priority="216" operator="containsText" text="Alta">
      <formula>NOT(ISERROR(SEARCH("Alta",M10)))</formula>
    </cfRule>
    <cfRule type="containsText" dxfId="832" priority="217" operator="containsText" text="Moderado">
      <formula>NOT(ISERROR(SEARCH("Moderado",M10)))</formula>
    </cfRule>
    <cfRule type="containsText" dxfId="831" priority="218" operator="containsText" text="Menor">
      <formula>NOT(ISERROR(SEARCH("Menor",M10)))</formula>
    </cfRule>
    <cfRule type="containsText" dxfId="830" priority="219" operator="containsText" text="Leve">
      <formula>NOT(ISERROR(SEARCH("Leve",M10)))</formula>
    </cfRule>
  </conditionalFormatting>
  <conditionalFormatting sqref="Y10:Y12 Y16:Y19 Y26:Y29">
    <cfRule type="containsText" dxfId="829" priority="208" operator="containsText" text="Muy Alta">
      <formula>NOT(ISERROR(SEARCH("Muy Alta",Y10)))</formula>
    </cfRule>
    <cfRule type="containsText" dxfId="828" priority="209" operator="containsText" text="Alta">
      <formula>NOT(ISERROR(SEARCH("Alta",Y10)))</formula>
    </cfRule>
    <cfRule type="containsText" dxfId="827" priority="210" operator="containsText" text="Media">
      <formula>NOT(ISERROR(SEARCH("Media",Y10)))</formula>
    </cfRule>
    <cfRule type="containsText" dxfId="826" priority="211" operator="containsText" text="Muy Baja">
      <formula>NOT(ISERROR(SEARCH("Muy Baja",Y10)))</formula>
    </cfRule>
    <cfRule type="containsText" dxfId="825" priority="212" operator="containsText" text="Baja">
      <formula>NOT(ISERROR(SEARCH("Baja",Y10)))</formula>
    </cfRule>
    <cfRule type="containsText" dxfId="824" priority="213" operator="containsText" text="Muy Baja">
      <formula>NOT(ISERROR(SEARCH("Muy Baja",Y10)))</formula>
    </cfRule>
  </conditionalFormatting>
  <conditionalFormatting sqref="AC10:AC12 AC16:AC19 AC26:AC29">
    <cfRule type="containsText" dxfId="823" priority="203" operator="containsText" text="Catastrófico">
      <formula>NOT(ISERROR(SEARCH("Catastrófico",AC10)))</formula>
    </cfRule>
    <cfRule type="containsText" dxfId="822" priority="204" operator="containsText" text="Mayor">
      <formula>NOT(ISERROR(SEARCH("Mayor",AC10)))</formula>
    </cfRule>
    <cfRule type="containsText" dxfId="821" priority="205" operator="containsText" text="Moderado">
      <formula>NOT(ISERROR(SEARCH("Moderado",AC10)))</formula>
    </cfRule>
    <cfRule type="containsText" dxfId="820" priority="206" operator="containsText" text="Menor">
      <formula>NOT(ISERROR(SEARCH("Menor",AC10)))</formula>
    </cfRule>
    <cfRule type="containsText" dxfId="819" priority="207" operator="containsText" text="Leve">
      <formula>NOT(ISERROR(SEARCH("Leve",AC10)))</formula>
    </cfRule>
  </conditionalFormatting>
  <conditionalFormatting sqref="AG10">
    <cfRule type="containsText" dxfId="818" priority="194" operator="containsText" text="Extremo">
      <formula>NOT(ISERROR(SEARCH("Extremo",AG10)))</formula>
    </cfRule>
    <cfRule type="containsText" dxfId="817" priority="195" operator="containsText" text="Alto">
      <formula>NOT(ISERROR(SEARCH("Alto",AG10)))</formula>
    </cfRule>
    <cfRule type="containsText" dxfId="816" priority="196" operator="containsText" text="Moderado">
      <formula>NOT(ISERROR(SEARCH("Moderado",AG10)))</formula>
    </cfRule>
    <cfRule type="containsText" dxfId="815" priority="197" operator="containsText" text="Menor">
      <formula>NOT(ISERROR(SEARCH("Menor",AG10)))</formula>
    </cfRule>
    <cfRule type="containsText" dxfId="814" priority="198" operator="containsText" text="Bajo">
      <formula>NOT(ISERROR(SEARCH("Bajo",AG10)))</formula>
    </cfRule>
    <cfRule type="containsText" dxfId="813" priority="199" operator="containsText" text="Moderado">
      <formula>NOT(ISERROR(SEARCH("Moderado",AG10)))</formula>
    </cfRule>
    <cfRule type="containsText" dxfId="812" priority="200" operator="containsText" text="Extremo">
      <formula>NOT(ISERROR(SEARCH("Extremo",AG10)))</formula>
    </cfRule>
    <cfRule type="containsText" dxfId="811" priority="201" operator="containsText" text="Baja">
      <formula>NOT(ISERROR(SEARCH("Baja",AG10)))</formula>
    </cfRule>
    <cfRule type="containsText" dxfId="810" priority="202" operator="containsText" text="Alto">
      <formula>NOT(ISERROR(SEARCH("Alto",AG10)))</formula>
    </cfRule>
  </conditionalFormatting>
  <conditionalFormatting sqref="AA10:AA29">
    <cfRule type="containsText" dxfId="809" priority="7" operator="containsText" text="Muy Baja">
      <formula>NOT(ISERROR(SEARCH("Muy Baja",AA10)))</formula>
    </cfRule>
    <cfRule type="containsText" dxfId="808" priority="189" operator="containsText" text="Muy Alta">
      <formula>NOT(ISERROR(SEARCH("Muy Alta",AA10)))</formula>
    </cfRule>
    <cfRule type="containsText" dxfId="807" priority="190" operator="containsText" text="Alta">
      <formula>NOT(ISERROR(SEARCH("Alta",AA10)))</formula>
    </cfRule>
    <cfRule type="containsText" dxfId="806" priority="191" operator="containsText" text="Media">
      <formula>NOT(ISERROR(SEARCH("Media",AA10)))</formula>
    </cfRule>
    <cfRule type="containsText" dxfId="805" priority="192" operator="containsText" text="Baja">
      <formula>NOT(ISERROR(SEARCH("Baja",AA10)))</formula>
    </cfRule>
    <cfRule type="containsText" dxfId="804" priority="193" operator="containsText" text="Muy Baja">
      <formula>NOT(ISERROR(SEARCH("Muy Baja",AA10)))</formula>
    </cfRule>
  </conditionalFormatting>
  <conditionalFormatting sqref="AE10:AE12 AE16:AE19 AE26:AE29">
    <cfRule type="containsText" dxfId="803" priority="184" operator="containsText" text="Catastrófico">
      <formula>NOT(ISERROR(SEARCH("Catastrófico",AE10)))</formula>
    </cfRule>
    <cfRule type="containsText" dxfId="802" priority="185" operator="containsText" text="Moderado">
      <formula>NOT(ISERROR(SEARCH("Moderado",AE10)))</formula>
    </cfRule>
    <cfRule type="containsText" dxfId="801" priority="186" operator="containsText" text="Menor">
      <formula>NOT(ISERROR(SEARCH("Menor",AE10)))</formula>
    </cfRule>
    <cfRule type="containsText" dxfId="800" priority="187" operator="containsText" text="Leve">
      <formula>NOT(ISERROR(SEARCH("Leve",AE10)))</formula>
    </cfRule>
    <cfRule type="containsText" dxfId="799" priority="188" operator="containsText" text="Mayor">
      <formula>NOT(ISERROR(SEARCH("Mayor",AE10)))</formula>
    </cfRule>
  </conditionalFormatting>
  <conditionalFormatting sqref="I13 I16 I20">
    <cfRule type="containsText" dxfId="798" priority="161" operator="containsText" text="Muy Baja">
      <formula>NOT(ISERROR(SEARCH("Muy Baja",I13)))</formula>
    </cfRule>
    <cfRule type="containsText" dxfId="797" priority="162" operator="containsText" text="Baja">
      <formula>NOT(ISERROR(SEARCH("Baja",I13)))</formula>
    </cfRule>
    <cfRule type="containsText" dxfId="796" priority="164" operator="containsText" text="Muy Alta">
      <formula>NOT(ISERROR(SEARCH("Muy Alta",I13)))</formula>
    </cfRule>
    <cfRule type="containsText" dxfId="795" priority="165" operator="containsText" text="Alta">
      <formula>NOT(ISERROR(SEARCH("Alta",I13)))</formula>
    </cfRule>
    <cfRule type="containsText" dxfId="794" priority="166" operator="containsText" text="Media">
      <formula>NOT(ISERROR(SEARCH("Media",I13)))</formula>
    </cfRule>
    <cfRule type="containsText" dxfId="793" priority="167" operator="containsText" text="Media">
      <formula>NOT(ISERROR(SEARCH("Media",I13)))</formula>
    </cfRule>
    <cfRule type="containsText" dxfId="792" priority="168" operator="containsText" text="Media">
      <formula>NOT(ISERROR(SEARCH("Media",I13)))</formula>
    </cfRule>
    <cfRule type="containsText" dxfId="791" priority="169" operator="containsText" text="Muy Baja">
      <formula>NOT(ISERROR(SEARCH("Muy Baja",I13)))</formula>
    </cfRule>
    <cfRule type="containsText" dxfId="790" priority="170" operator="containsText" text="Baja">
      <formula>NOT(ISERROR(SEARCH("Baja",I13)))</formula>
    </cfRule>
    <cfRule type="containsText" dxfId="789" priority="171" operator="containsText" text="Muy Baja">
      <formula>NOT(ISERROR(SEARCH("Muy Baja",I13)))</formula>
    </cfRule>
    <cfRule type="containsText" dxfId="788" priority="172" operator="containsText" text="Muy Baja">
      <formula>NOT(ISERROR(SEARCH("Muy Baja",I13)))</formula>
    </cfRule>
    <cfRule type="containsText" dxfId="787" priority="173" operator="containsText" text="Muy Baja">
      <formula>NOT(ISERROR(SEARCH("Muy Baja",I13)))</formula>
    </cfRule>
    <cfRule type="containsText" dxfId="786" priority="174" operator="containsText" text="Muy Baja'Tabla probabilidad'!">
      <formula>NOT(ISERROR(SEARCH("Muy Baja'Tabla probabilidad'!",I13)))</formula>
    </cfRule>
    <cfRule type="containsText" dxfId="785" priority="175" operator="containsText" text="Muy bajo">
      <formula>NOT(ISERROR(SEARCH("Muy bajo",I13)))</formula>
    </cfRule>
    <cfRule type="containsText" dxfId="784" priority="176" operator="containsText" text="Alta">
      <formula>NOT(ISERROR(SEARCH("Alta",I13)))</formula>
    </cfRule>
    <cfRule type="containsText" dxfId="783" priority="177" operator="containsText" text="Media">
      <formula>NOT(ISERROR(SEARCH("Media",I13)))</formula>
    </cfRule>
    <cfRule type="containsText" dxfId="782" priority="178" operator="containsText" text="Baja">
      <formula>NOT(ISERROR(SEARCH("Baja",I13)))</formula>
    </cfRule>
    <cfRule type="containsText" dxfId="781" priority="179" operator="containsText" text="Muy baja">
      <formula>NOT(ISERROR(SEARCH("Muy baja",I13)))</formula>
    </cfRule>
    <cfRule type="cellIs" dxfId="780" priority="182" operator="between">
      <formula>1</formula>
      <formula>2</formula>
    </cfRule>
    <cfRule type="cellIs" dxfId="779" priority="183" operator="between">
      <formula>0</formula>
      <formula>2</formula>
    </cfRule>
  </conditionalFormatting>
  <conditionalFormatting sqref="I13 I16 I20">
    <cfRule type="containsText" dxfId="778" priority="163" operator="containsText" text="Muy Alta">
      <formula>NOT(ISERROR(SEARCH("Muy Alta",I13)))</formula>
    </cfRule>
  </conditionalFormatting>
  <conditionalFormatting sqref="Y13:Y15">
    <cfRule type="containsText" dxfId="777" priority="155" operator="containsText" text="Muy Alta">
      <formula>NOT(ISERROR(SEARCH("Muy Alta",Y13)))</formula>
    </cfRule>
    <cfRule type="containsText" dxfId="776" priority="156" operator="containsText" text="Alta">
      <formula>NOT(ISERROR(SEARCH("Alta",Y13)))</formula>
    </cfRule>
    <cfRule type="containsText" dxfId="775" priority="157" operator="containsText" text="Media">
      <formula>NOT(ISERROR(SEARCH("Media",Y13)))</formula>
    </cfRule>
    <cfRule type="containsText" dxfId="774" priority="158" operator="containsText" text="Muy Baja">
      <formula>NOT(ISERROR(SEARCH("Muy Baja",Y13)))</formula>
    </cfRule>
    <cfRule type="containsText" dxfId="773" priority="159" operator="containsText" text="Baja">
      <formula>NOT(ISERROR(SEARCH("Baja",Y13)))</formula>
    </cfRule>
    <cfRule type="containsText" dxfId="772" priority="160" operator="containsText" text="Muy Baja">
      <formula>NOT(ISERROR(SEARCH("Muy Baja",Y13)))</formula>
    </cfRule>
  </conditionalFormatting>
  <conditionalFormatting sqref="AC13:AC15">
    <cfRule type="containsText" dxfId="771" priority="150" operator="containsText" text="Catastrófico">
      <formula>NOT(ISERROR(SEARCH("Catastrófico",AC13)))</formula>
    </cfRule>
    <cfRule type="containsText" dxfId="770" priority="151" operator="containsText" text="Mayor">
      <formula>NOT(ISERROR(SEARCH("Mayor",AC13)))</formula>
    </cfRule>
    <cfRule type="containsText" dxfId="769" priority="152" operator="containsText" text="Moderado">
      <formula>NOT(ISERROR(SEARCH("Moderado",AC13)))</formula>
    </cfRule>
    <cfRule type="containsText" dxfId="768" priority="153" operator="containsText" text="Menor">
      <formula>NOT(ISERROR(SEARCH("Menor",AC13)))</formula>
    </cfRule>
    <cfRule type="containsText" dxfId="767" priority="154" operator="containsText" text="Leve">
      <formula>NOT(ISERROR(SEARCH("Leve",AC13)))</formula>
    </cfRule>
  </conditionalFormatting>
  <conditionalFormatting sqref="AG13">
    <cfRule type="containsText" dxfId="766" priority="141" operator="containsText" text="Extremo">
      <formula>NOT(ISERROR(SEARCH("Extremo",AG13)))</formula>
    </cfRule>
    <cfRule type="containsText" dxfId="765" priority="142" operator="containsText" text="Alto">
      <formula>NOT(ISERROR(SEARCH("Alto",AG13)))</formula>
    </cfRule>
    <cfRule type="containsText" dxfId="764" priority="143" operator="containsText" text="Moderado">
      <formula>NOT(ISERROR(SEARCH("Moderado",AG13)))</formula>
    </cfRule>
    <cfRule type="containsText" dxfId="763" priority="144" operator="containsText" text="Menor">
      <formula>NOT(ISERROR(SEARCH("Menor",AG13)))</formula>
    </cfRule>
    <cfRule type="containsText" dxfId="762" priority="145" operator="containsText" text="Bajo">
      <formula>NOT(ISERROR(SEARCH("Bajo",AG13)))</formula>
    </cfRule>
    <cfRule type="containsText" dxfId="761" priority="146" operator="containsText" text="Moderado">
      <formula>NOT(ISERROR(SEARCH("Moderado",AG13)))</formula>
    </cfRule>
    <cfRule type="containsText" dxfId="760" priority="147" operator="containsText" text="Extremo">
      <formula>NOT(ISERROR(SEARCH("Extremo",AG13)))</formula>
    </cfRule>
    <cfRule type="containsText" dxfId="759" priority="148" operator="containsText" text="Baja">
      <formula>NOT(ISERROR(SEARCH("Baja",AG13)))</formula>
    </cfRule>
    <cfRule type="containsText" dxfId="758" priority="149" operator="containsText" text="Alto">
      <formula>NOT(ISERROR(SEARCH("Alto",AG13)))</formula>
    </cfRule>
  </conditionalFormatting>
  <conditionalFormatting sqref="AE13:AE15">
    <cfRule type="containsText" dxfId="757" priority="136" operator="containsText" text="Catastrófico">
      <formula>NOT(ISERROR(SEARCH("Catastrófico",AE13)))</formula>
    </cfRule>
    <cfRule type="containsText" dxfId="756" priority="137" operator="containsText" text="Moderado">
      <formula>NOT(ISERROR(SEARCH("Moderado",AE13)))</formula>
    </cfRule>
    <cfRule type="containsText" dxfId="755" priority="138" operator="containsText" text="Menor">
      <formula>NOT(ISERROR(SEARCH("Menor",AE13)))</formula>
    </cfRule>
    <cfRule type="containsText" dxfId="754" priority="139" operator="containsText" text="Leve">
      <formula>NOT(ISERROR(SEARCH("Leve",AE13)))</formula>
    </cfRule>
    <cfRule type="containsText" dxfId="753" priority="140" operator="containsText" text="Mayor">
      <formula>NOT(ISERROR(SEARCH("Mayor",AE13)))</formula>
    </cfRule>
  </conditionalFormatting>
  <conditionalFormatting sqref="AG16">
    <cfRule type="containsText" dxfId="752" priority="116" operator="containsText" text="Extremo">
      <formula>NOT(ISERROR(SEARCH("Extremo",AG16)))</formula>
    </cfRule>
    <cfRule type="containsText" dxfId="751" priority="117" operator="containsText" text="Alto">
      <formula>NOT(ISERROR(SEARCH("Alto",AG16)))</formula>
    </cfRule>
    <cfRule type="containsText" dxfId="750" priority="118" operator="containsText" text="Moderado">
      <formula>NOT(ISERROR(SEARCH("Moderado",AG16)))</formula>
    </cfRule>
    <cfRule type="containsText" dxfId="749" priority="119" operator="containsText" text="Menor">
      <formula>NOT(ISERROR(SEARCH("Menor",AG16)))</formula>
    </cfRule>
    <cfRule type="containsText" dxfId="748" priority="120" operator="containsText" text="Bajo">
      <formula>NOT(ISERROR(SEARCH("Bajo",AG16)))</formula>
    </cfRule>
    <cfRule type="containsText" dxfId="747" priority="121" operator="containsText" text="Moderado">
      <formula>NOT(ISERROR(SEARCH("Moderado",AG16)))</formula>
    </cfRule>
    <cfRule type="containsText" dxfId="746" priority="122" operator="containsText" text="Extremo">
      <formula>NOT(ISERROR(SEARCH("Extremo",AG16)))</formula>
    </cfRule>
    <cfRule type="containsText" dxfId="745" priority="123" operator="containsText" text="Baja">
      <formula>NOT(ISERROR(SEARCH("Baja",AG16)))</formula>
    </cfRule>
    <cfRule type="containsText" dxfId="744" priority="124" operator="containsText" text="Alto">
      <formula>NOT(ISERROR(SEARCH("Alto",AG16)))</formula>
    </cfRule>
  </conditionalFormatting>
  <conditionalFormatting sqref="Y20:Y23">
    <cfRule type="containsText" dxfId="743" priority="105" operator="containsText" text="Muy Alta">
      <formula>NOT(ISERROR(SEARCH("Muy Alta",Y20)))</formula>
    </cfRule>
    <cfRule type="containsText" dxfId="742" priority="106" operator="containsText" text="Alta">
      <formula>NOT(ISERROR(SEARCH("Alta",Y20)))</formula>
    </cfRule>
    <cfRule type="containsText" dxfId="741" priority="107" operator="containsText" text="Media">
      <formula>NOT(ISERROR(SEARCH("Media",Y20)))</formula>
    </cfRule>
    <cfRule type="containsText" dxfId="740" priority="108" operator="containsText" text="Muy Baja">
      <formula>NOT(ISERROR(SEARCH("Muy Baja",Y20)))</formula>
    </cfRule>
    <cfRule type="containsText" dxfId="739" priority="109" operator="containsText" text="Baja">
      <formula>NOT(ISERROR(SEARCH("Baja",Y20)))</formula>
    </cfRule>
    <cfRule type="containsText" dxfId="738" priority="110" operator="containsText" text="Muy Baja">
      <formula>NOT(ISERROR(SEARCH("Muy Baja",Y20)))</formula>
    </cfRule>
  </conditionalFormatting>
  <conditionalFormatting sqref="AC20:AC23">
    <cfRule type="containsText" dxfId="737" priority="100" operator="containsText" text="Catastrófico">
      <formula>NOT(ISERROR(SEARCH("Catastrófico",AC20)))</formula>
    </cfRule>
    <cfRule type="containsText" dxfId="736" priority="101" operator="containsText" text="Mayor">
      <formula>NOT(ISERROR(SEARCH("Mayor",AC20)))</formula>
    </cfRule>
    <cfRule type="containsText" dxfId="735" priority="102" operator="containsText" text="Moderado">
      <formula>NOT(ISERROR(SEARCH("Moderado",AC20)))</formula>
    </cfRule>
    <cfRule type="containsText" dxfId="734" priority="103" operator="containsText" text="Menor">
      <formula>NOT(ISERROR(SEARCH("Menor",AC20)))</formula>
    </cfRule>
    <cfRule type="containsText" dxfId="733" priority="104" operator="containsText" text="Leve">
      <formula>NOT(ISERROR(SEARCH("Leve",AC20)))</formula>
    </cfRule>
  </conditionalFormatting>
  <conditionalFormatting sqref="AG20">
    <cfRule type="containsText" dxfId="732" priority="91" operator="containsText" text="Extremo">
      <formula>NOT(ISERROR(SEARCH("Extremo",AG20)))</formula>
    </cfRule>
    <cfRule type="containsText" dxfId="731" priority="92" operator="containsText" text="Alto">
      <formula>NOT(ISERROR(SEARCH("Alto",AG20)))</formula>
    </cfRule>
    <cfRule type="containsText" dxfId="730" priority="93" operator="containsText" text="Moderado">
      <formula>NOT(ISERROR(SEARCH("Moderado",AG20)))</formula>
    </cfRule>
    <cfRule type="containsText" dxfId="729" priority="94" operator="containsText" text="Menor">
      <formula>NOT(ISERROR(SEARCH("Menor",AG20)))</formula>
    </cfRule>
    <cfRule type="containsText" dxfId="728" priority="95" operator="containsText" text="Bajo">
      <formula>NOT(ISERROR(SEARCH("Bajo",AG20)))</formula>
    </cfRule>
    <cfRule type="containsText" dxfId="727" priority="96" operator="containsText" text="Moderado">
      <formula>NOT(ISERROR(SEARCH("Moderado",AG20)))</formula>
    </cfRule>
    <cfRule type="containsText" dxfId="726" priority="97" operator="containsText" text="Extremo">
      <formula>NOT(ISERROR(SEARCH("Extremo",AG20)))</formula>
    </cfRule>
    <cfRule type="containsText" dxfId="725" priority="98" operator="containsText" text="Baja">
      <formula>NOT(ISERROR(SEARCH("Baja",AG20)))</formula>
    </cfRule>
    <cfRule type="containsText" dxfId="724" priority="99" operator="containsText" text="Alto">
      <formula>NOT(ISERROR(SEARCH("Alto",AG20)))</formula>
    </cfRule>
  </conditionalFormatting>
  <conditionalFormatting sqref="AE20:AE23">
    <cfRule type="containsText" dxfId="723" priority="86" operator="containsText" text="Catastrófico">
      <formula>NOT(ISERROR(SEARCH("Catastrófico",AE20)))</formula>
    </cfRule>
    <cfRule type="containsText" dxfId="722" priority="87" operator="containsText" text="Moderado">
      <formula>NOT(ISERROR(SEARCH("Moderado",AE20)))</formula>
    </cfRule>
    <cfRule type="containsText" dxfId="721" priority="88" operator="containsText" text="Menor">
      <formula>NOT(ISERROR(SEARCH("Menor",AE20)))</formula>
    </cfRule>
    <cfRule type="containsText" dxfId="720" priority="89" operator="containsText" text="Leve">
      <formula>NOT(ISERROR(SEARCH("Leve",AE20)))</formula>
    </cfRule>
    <cfRule type="containsText" dxfId="719" priority="90" operator="containsText" text="Mayor">
      <formula>NOT(ISERROR(SEARCH("Mayor",AE20)))</formula>
    </cfRule>
  </conditionalFormatting>
  <conditionalFormatting sqref="N24 N26">
    <cfRule type="containsText" dxfId="718" priority="81" operator="containsText" text="Extremo">
      <formula>NOT(ISERROR(SEARCH("Extremo",N24)))</formula>
    </cfRule>
    <cfRule type="containsText" dxfId="717" priority="82" operator="containsText" text="Alto">
      <formula>NOT(ISERROR(SEARCH("Alto",N24)))</formula>
    </cfRule>
    <cfRule type="containsText" dxfId="716" priority="83" operator="containsText" text="Bajo">
      <formula>NOT(ISERROR(SEARCH("Bajo",N24)))</formula>
    </cfRule>
    <cfRule type="containsText" dxfId="715" priority="84" operator="containsText" text="Moderado">
      <formula>NOT(ISERROR(SEARCH("Moderado",N24)))</formula>
    </cfRule>
    <cfRule type="containsText" dxfId="714" priority="85" operator="containsText" text="Extremo">
      <formula>NOT(ISERROR(SEARCH("Extremo",N24)))</formula>
    </cfRule>
  </conditionalFormatting>
  <conditionalFormatting sqref="I24 I26">
    <cfRule type="containsText" dxfId="713" priority="58" operator="containsText" text="Muy Baja">
      <formula>NOT(ISERROR(SEARCH("Muy Baja",I24)))</formula>
    </cfRule>
    <cfRule type="containsText" dxfId="712" priority="59" operator="containsText" text="Baja">
      <formula>NOT(ISERROR(SEARCH("Baja",I24)))</formula>
    </cfRule>
    <cfRule type="containsText" dxfId="711" priority="61" operator="containsText" text="Muy Alta">
      <formula>NOT(ISERROR(SEARCH("Muy Alta",I24)))</formula>
    </cfRule>
    <cfRule type="containsText" dxfId="710" priority="62" operator="containsText" text="Alta">
      <formula>NOT(ISERROR(SEARCH("Alta",I24)))</formula>
    </cfRule>
    <cfRule type="containsText" dxfId="709" priority="63" operator="containsText" text="Media">
      <formula>NOT(ISERROR(SEARCH("Media",I24)))</formula>
    </cfRule>
    <cfRule type="containsText" dxfId="708" priority="64" operator="containsText" text="Media">
      <formula>NOT(ISERROR(SEARCH("Media",I24)))</formula>
    </cfRule>
    <cfRule type="containsText" dxfId="707" priority="65" operator="containsText" text="Media">
      <formula>NOT(ISERROR(SEARCH("Media",I24)))</formula>
    </cfRule>
    <cfRule type="containsText" dxfId="706" priority="66" operator="containsText" text="Muy Baja">
      <formula>NOT(ISERROR(SEARCH("Muy Baja",I24)))</formula>
    </cfRule>
    <cfRule type="containsText" dxfId="705" priority="67" operator="containsText" text="Baja">
      <formula>NOT(ISERROR(SEARCH("Baja",I24)))</formula>
    </cfRule>
    <cfRule type="containsText" dxfId="704" priority="68" operator="containsText" text="Muy Baja">
      <formula>NOT(ISERROR(SEARCH("Muy Baja",I24)))</formula>
    </cfRule>
    <cfRule type="containsText" dxfId="703" priority="69" operator="containsText" text="Muy Baja">
      <formula>NOT(ISERROR(SEARCH("Muy Baja",I24)))</formula>
    </cfRule>
    <cfRule type="containsText" dxfId="702" priority="70" operator="containsText" text="Muy Baja">
      <formula>NOT(ISERROR(SEARCH("Muy Baja",I24)))</formula>
    </cfRule>
    <cfRule type="containsText" dxfId="701" priority="71" operator="containsText" text="Muy Baja'Tabla probabilidad'!">
      <formula>NOT(ISERROR(SEARCH("Muy Baja'Tabla probabilidad'!",I24)))</formula>
    </cfRule>
    <cfRule type="containsText" dxfId="700" priority="72" operator="containsText" text="Muy bajo">
      <formula>NOT(ISERROR(SEARCH("Muy bajo",I24)))</formula>
    </cfRule>
    <cfRule type="containsText" dxfId="699" priority="73" operator="containsText" text="Alta">
      <formula>NOT(ISERROR(SEARCH("Alta",I24)))</formula>
    </cfRule>
    <cfRule type="containsText" dxfId="698" priority="74" operator="containsText" text="Media">
      <formula>NOT(ISERROR(SEARCH("Media",I24)))</formula>
    </cfRule>
    <cfRule type="containsText" dxfId="697" priority="75" operator="containsText" text="Baja">
      <formula>NOT(ISERROR(SEARCH("Baja",I24)))</formula>
    </cfRule>
    <cfRule type="containsText" dxfId="696" priority="76" operator="containsText" text="Muy baja">
      <formula>NOT(ISERROR(SEARCH("Muy baja",I24)))</formula>
    </cfRule>
    <cfRule type="cellIs" dxfId="695" priority="79" operator="between">
      <formula>1</formula>
      <formula>2</formula>
    </cfRule>
    <cfRule type="cellIs" dxfId="694" priority="80" operator="between">
      <formula>0</formula>
      <formula>2</formula>
    </cfRule>
  </conditionalFormatting>
  <conditionalFormatting sqref="I24 I26">
    <cfRule type="containsText" dxfId="693" priority="60" operator="containsText" text="Muy Alta">
      <formula>NOT(ISERROR(SEARCH("Muy Alta",I24)))</formula>
    </cfRule>
  </conditionalFormatting>
  <conditionalFormatting sqref="Y24:Y25">
    <cfRule type="containsText" dxfId="692" priority="52" operator="containsText" text="Muy Alta">
      <formula>NOT(ISERROR(SEARCH("Muy Alta",Y24)))</formula>
    </cfRule>
    <cfRule type="containsText" dxfId="691" priority="53" operator="containsText" text="Alta">
      <formula>NOT(ISERROR(SEARCH("Alta",Y24)))</formula>
    </cfRule>
    <cfRule type="containsText" dxfId="690" priority="54" operator="containsText" text="Media">
      <formula>NOT(ISERROR(SEARCH("Media",Y24)))</formula>
    </cfRule>
    <cfRule type="containsText" dxfId="689" priority="55" operator="containsText" text="Muy Baja">
      <formula>NOT(ISERROR(SEARCH("Muy Baja",Y24)))</formula>
    </cfRule>
    <cfRule type="containsText" dxfId="688" priority="56" operator="containsText" text="Baja">
      <formula>NOT(ISERROR(SEARCH("Baja",Y24)))</formula>
    </cfRule>
    <cfRule type="containsText" dxfId="687" priority="57" operator="containsText" text="Muy Baja">
      <formula>NOT(ISERROR(SEARCH("Muy Baja",Y24)))</formula>
    </cfRule>
  </conditionalFormatting>
  <conditionalFormatting sqref="AC24:AC25">
    <cfRule type="containsText" dxfId="686" priority="47" operator="containsText" text="Catastrófico">
      <formula>NOT(ISERROR(SEARCH("Catastrófico",AC24)))</formula>
    </cfRule>
    <cfRule type="containsText" dxfId="685" priority="48" operator="containsText" text="Mayor">
      <formula>NOT(ISERROR(SEARCH("Mayor",AC24)))</formula>
    </cfRule>
    <cfRule type="containsText" dxfId="684" priority="49" operator="containsText" text="Moderado">
      <formula>NOT(ISERROR(SEARCH("Moderado",AC24)))</formula>
    </cfRule>
    <cfRule type="containsText" dxfId="683" priority="50" operator="containsText" text="Menor">
      <formula>NOT(ISERROR(SEARCH("Menor",AC24)))</formula>
    </cfRule>
    <cfRule type="containsText" dxfId="682" priority="51" operator="containsText" text="Leve">
      <formula>NOT(ISERROR(SEARCH("Leve",AC24)))</formula>
    </cfRule>
  </conditionalFormatting>
  <conditionalFormatting sqref="AG24">
    <cfRule type="containsText" dxfId="681" priority="38" operator="containsText" text="Extremo">
      <formula>NOT(ISERROR(SEARCH("Extremo",AG24)))</formula>
    </cfRule>
    <cfRule type="containsText" dxfId="680" priority="39" operator="containsText" text="Alto">
      <formula>NOT(ISERROR(SEARCH("Alto",AG24)))</formula>
    </cfRule>
    <cfRule type="containsText" dxfId="679" priority="40" operator="containsText" text="Moderado">
      <formula>NOT(ISERROR(SEARCH("Moderado",AG24)))</formula>
    </cfRule>
    <cfRule type="containsText" dxfId="678" priority="41" operator="containsText" text="Menor">
      <formula>NOT(ISERROR(SEARCH("Menor",AG24)))</formula>
    </cfRule>
    <cfRule type="containsText" dxfId="677" priority="42" operator="containsText" text="Bajo">
      <formula>NOT(ISERROR(SEARCH("Bajo",AG24)))</formula>
    </cfRule>
    <cfRule type="containsText" dxfId="676" priority="43" operator="containsText" text="Moderado">
      <formula>NOT(ISERROR(SEARCH("Moderado",AG24)))</formula>
    </cfRule>
    <cfRule type="containsText" dxfId="675" priority="44" operator="containsText" text="Extremo">
      <formula>NOT(ISERROR(SEARCH("Extremo",AG24)))</formula>
    </cfRule>
    <cfRule type="containsText" dxfId="674" priority="45" operator="containsText" text="Baja">
      <formula>NOT(ISERROR(SEARCH("Baja",AG24)))</formula>
    </cfRule>
    <cfRule type="containsText" dxfId="673" priority="46" operator="containsText" text="Alto">
      <formula>NOT(ISERROR(SEARCH("Alto",AG24)))</formula>
    </cfRule>
  </conditionalFormatting>
  <conditionalFormatting sqref="AE24:AE25">
    <cfRule type="containsText" dxfId="672" priority="33" operator="containsText" text="Catastrófico">
      <formula>NOT(ISERROR(SEARCH("Catastrófico",AE24)))</formula>
    </cfRule>
    <cfRule type="containsText" dxfId="671" priority="34" operator="containsText" text="Moderado">
      <formula>NOT(ISERROR(SEARCH("Moderado",AE24)))</formula>
    </cfRule>
    <cfRule type="containsText" dxfId="670" priority="35" operator="containsText" text="Menor">
      <formula>NOT(ISERROR(SEARCH("Menor",AE24)))</formula>
    </cfRule>
    <cfRule type="containsText" dxfId="669" priority="36" operator="containsText" text="Leve">
      <formula>NOT(ISERROR(SEARCH("Leve",AE24)))</formula>
    </cfRule>
    <cfRule type="containsText" dxfId="668" priority="37" operator="containsText" text="Mayor">
      <formula>NOT(ISERROR(SEARCH("Mayor",AE24)))</formula>
    </cfRule>
  </conditionalFormatting>
  <conditionalFormatting sqref="AG26">
    <cfRule type="containsText" dxfId="667" priority="13" operator="containsText" text="Extremo">
      <formula>NOT(ISERROR(SEARCH("Extremo",AG26)))</formula>
    </cfRule>
    <cfRule type="containsText" dxfId="666" priority="14" operator="containsText" text="Alto">
      <formula>NOT(ISERROR(SEARCH("Alto",AG26)))</formula>
    </cfRule>
    <cfRule type="containsText" dxfId="665" priority="15" operator="containsText" text="Moderado">
      <formula>NOT(ISERROR(SEARCH("Moderado",AG26)))</formula>
    </cfRule>
    <cfRule type="containsText" dxfId="664" priority="16" operator="containsText" text="Menor">
      <formula>NOT(ISERROR(SEARCH("Menor",AG26)))</formula>
    </cfRule>
    <cfRule type="containsText" dxfId="663" priority="17" operator="containsText" text="Bajo">
      <formula>NOT(ISERROR(SEARCH("Bajo",AG26)))</formula>
    </cfRule>
    <cfRule type="containsText" dxfId="662" priority="18" operator="containsText" text="Moderado">
      <formula>NOT(ISERROR(SEARCH("Moderado",AG26)))</formula>
    </cfRule>
    <cfRule type="containsText" dxfId="661" priority="19" operator="containsText" text="Extremo">
      <formula>NOT(ISERROR(SEARCH("Extremo",AG26)))</formula>
    </cfRule>
    <cfRule type="containsText" dxfId="660" priority="20" operator="containsText" text="Baja">
      <formula>NOT(ISERROR(SEARCH("Baja",AG26)))</formula>
    </cfRule>
    <cfRule type="containsText" dxfId="659" priority="21" operator="containsText" text="Alto">
      <formula>NOT(ISERROR(SEARCH("Alto",AG26)))</formula>
    </cfRule>
  </conditionalFormatting>
  <conditionalFormatting sqref="L13">
    <cfRule type="containsText" dxfId="658" priority="1" operator="containsText" text="Catastrófico">
      <formula>NOT(ISERROR(SEARCH("Catastrófico",L13)))</formula>
    </cfRule>
    <cfRule type="containsText" dxfId="657" priority="2" operator="containsText" text="Mayor">
      <formula>NOT(ISERROR(SEARCH("Mayor",L13)))</formula>
    </cfRule>
    <cfRule type="containsText" dxfId="656" priority="3" operator="containsText" text="Alta">
      <formula>NOT(ISERROR(SEARCH("Alta",L13)))</formula>
    </cfRule>
    <cfRule type="containsText" dxfId="655" priority="4" operator="containsText" text="Moderado">
      <formula>NOT(ISERROR(SEARCH("Moderado",L13)))</formula>
    </cfRule>
    <cfRule type="containsText" dxfId="654" priority="5" operator="containsText" text="Menor">
      <formula>NOT(ISERROR(SEARCH("Menor",L13)))</formula>
    </cfRule>
    <cfRule type="containsText" dxfId="653" priority="6" operator="containsText" text="Leve">
      <formula>NOT(ISERROR(SEARCH("Leve",L13)))</formula>
    </cfRule>
  </conditionalFormatting>
  <dataValidations count="4">
    <dataValidation allowBlank="1" showInputMessage="1" showErrorMessage="1" prompt="Enunciar cuál es el control" sqref="P10:P12 P16 AI10:AI12 AI22:AI25 AI16 P18:P20 P22:P25 AI18:AI20" xr:uid="{F28A998D-B3D0-4102-BC8B-3AC459A89E2A}"/>
    <dataValidation allowBlank="1" showInputMessage="1" showErrorMessage="1" prompt="Describir las actividades que se van a desarrollar para el proyecto" sqref="AI8" xr:uid="{CCD11F13-E82F-4ACE-BB49-E410F35D0CCD}"/>
    <dataValidation allowBlank="1" showInputMessage="1" showErrorMessage="1" prompt="seleccionar si el responsable de ejecutar las acciones es el nivel central" sqref="AK9" xr:uid="{8BEB90F0-A7CF-45D7-8C38-746E18B3D640}"/>
    <dataValidation allowBlank="1" showInputMessage="1" showErrorMessage="1" prompt="Seleccionar si el responsable es el responsable de las acciones es el nivel central" sqref="AJ8:AJ9" xr:uid="{B632D0CA-0C99-439E-AAB4-F73FA7F484C7}"/>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containsText" priority="250" operator="containsText" id="{75DFDC18-A8D9-443C-AA93-B1600E0E10ED}">
            <xm:f>NOT(ISERROR(SEARCH('Tabla probabilidad'!$B$5,I10)))</xm:f>
            <xm:f>'Tabla probabilidad'!$B$5</xm:f>
            <x14:dxf>
              <font>
                <color rgb="FF006100"/>
              </font>
              <fill>
                <patternFill>
                  <bgColor rgb="FFC6EFCE"/>
                </patternFill>
              </fill>
            </x14:dxf>
          </x14:cfRule>
          <x14:cfRule type="containsText" priority="251" operator="containsText" id="{6079AE7E-1AA0-4EC3-8341-DCE15B44077A}">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80" operator="containsText" id="{D0E727F5-E5D4-405B-BD25-FF9FF67151CA}">
            <xm:f>NOT(ISERROR(SEARCH('Tabla probabilidad'!$B$5,I13)))</xm:f>
            <xm:f>'Tabla probabilidad'!$B$5</xm:f>
            <x14:dxf>
              <font>
                <color rgb="FF006100"/>
              </font>
              <fill>
                <patternFill>
                  <bgColor rgb="FFC6EFCE"/>
                </patternFill>
              </fill>
            </x14:dxf>
          </x14:cfRule>
          <x14:cfRule type="containsText" priority="181" operator="containsText" id="{C1606413-7EC7-44BF-8EE6-898D312D957C}">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77" operator="containsText" id="{07207E80-945C-43AE-A556-54CB8EB5554E}">
            <xm:f>NOT(ISERROR(SEARCH('Tabla probabilidad'!$B$5,I24)))</xm:f>
            <xm:f>'Tabla probabilidad'!$B$5</xm:f>
            <x14:dxf>
              <font>
                <color rgb="FF006100"/>
              </font>
              <fill>
                <patternFill>
                  <bgColor rgb="FFC6EFCE"/>
                </patternFill>
              </fill>
            </x14:dxf>
          </x14:cfRule>
          <x14:cfRule type="containsText" priority="78" operator="containsText" id="{B322CB3F-541E-444A-9597-340B3A48FE41}">
            <xm:f>NOT(ISERROR(SEARCH('Tabla probabilidad'!$B$5,I24)))</xm:f>
            <xm:f>'Tabla probabilidad'!$B$5</xm:f>
            <x14:dxf>
              <font>
                <color rgb="FF9C0006"/>
              </font>
              <fill>
                <patternFill>
                  <bgColor rgb="FFFFC7CE"/>
                </patternFill>
              </fill>
            </x14:dxf>
          </x14:cfRule>
          <xm:sqref>I24 I26</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863D9A18-08EE-46A7-8E9A-D0915CCB44A9}">
          <x14:formula1>
            <xm:f>LISTA!$K$3:$K$6</xm:f>
          </x14:formula1>
          <xm:sqref>AH10 AH13 AH16 AH20 AH24 AH26</xm:sqref>
        </x14:dataValidation>
        <x14:dataValidation type="list" allowBlank="1" showInputMessage="1" showErrorMessage="1" xr:uid="{EEEBD366-86A2-4C7A-9BCB-D5D4D9EF400B}">
          <x14:formula1>
            <xm:f>LISTA!$E$3:$E$5</xm:f>
          </x14:formula1>
          <xm:sqref>R10:R29</xm:sqref>
        </x14:dataValidation>
        <x14:dataValidation type="list" allowBlank="1" showInputMessage="1" showErrorMessage="1" xr:uid="{42696768-178C-4222-92D5-F7EFFDEAAB19}">
          <x14:formula1>
            <xm:f>LISTA!$F$3:$F$4</xm:f>
          </x14:formula1>
          <xm:sqref>S10:S29</xm:sqref>
        </x14:dataValidation>
        <x14:dataValidation type="list" allowBlank="1" showInputMessage="1" showErrorMessage="1" xr:uid="{0B665773-01FD-4E5E-9600-4FA9BD3BECBE}">
          <x14:formula1>
            <xm:f>LISTA!$G$3:$G$4</xm:f>
          </x14:formula1>
          <xm:sqref>U10:U29</xm:sqref>
        </x14:dataValidation>
        <x14:dataValidation type="list" allowBlank="1" showInputMessage="1" showErrorMessage="1" xr:uid="{B0359F97-1A0A-43BA-BD9C-6D5BB0AF6066}">
          <x14:formula1>
            <xm:f>LISTA!$H$3:$H$4</xm:f>
          </x14:formula1>
          <xm:sqref>V10:V29</xm:sqref>
        </x14:dataValidation>
        <x14:dataValidation type="list" allowBlank="1" showInputMessage="1" showErrorMessage="1" xr:uid="{83531BB4-3CD0-4582-910F-F5EF278EF4F8}">
          <x14:formula1>
            <xm:f>LISTA!$I$3:$I$4</xm:f>
          </x14:formula1>
          <xm:sqref>W10:W29</xm:sqref>
        </x14:dataValidation>
        <x14:dataValidation type="list" allowBlank="1" showInputMessage="1" showErrorMessage="1" xr:uid="{8E8AA6FA-1525-430C-9A9D-D89B811D4477}">
          <x14:formula1>
            <xm:f>LISTA!$C$3:$C$10</xm:f>
          </x14:formula1>
          <xm:sqref>G10:G29</xm:sqref>
        </x14:dataValidation>
        <x14:dataValidation type="list" allowBlank="1" showInputMessage="1" showErrorMessage="1" xr:uid="{D6E917CF-0060-473D-AECB-06433B247A8B}">
          <x14:formula1>
            <xm:f>LISTA!$D$3:$D$31</xm:f>
          </x14:formula1>
          <xm:sqref>K10:K29</xm:sqref>
        </x14:dataValidation>
        <x14:dataValidation type="list" allowBlank="1" showInputMessage="1" showErrorMessage="1" xr:uid="{211507F7-6CBC-43FD-AC6C-2E24C232C4FF}">
          <x14:formula1>
            <xm:f>LISTA!$B$3:$B$9</xm:f>
          </x14:formula1>
          <xm:sqref>C10:C29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58746-83A2-4D97-984B-760B364E8A6D}">
  <sheetPr>
    <tabColor theme="4" tint="-0.249977111117893"/>
  </sheetPr>
  <dimension ref="A1:KF58"/>
  <sheetViews>
    <sheetView zoomScale="85" zoomScaleNormal="85" workbookViewId="0">
      <pane xSplit="3" ySplit="9" topLeftCell="AI25" activePane="bottomRight" state="frozen"/>
      <selection pane="bottomRight" activeCell="AO16" sqref="AO16"/>
      <selection pane="bottomLeft"/>
      <selection pane="topRight"/>
    </sheetView>
  </sheetViews>
  <sheetFormatPr defaultColWidth="11.42578125" defaultRowHeight="14.45"/>
  <cols>
    <col min="1" max="1" width="11.42578125" style="29"/>
    <col min="2" max="2" width="20"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bestFit="1" customWidth="1"/>
    <col min="11" max="11" width="24.28515625" style="29" customWidth="1"/>
    <col min="12" max="12" width="22.85546875" style="29" customWidth="1"/>
    <col min="13" max="15" width="9.140625" style="29" bestFit="1" customWidth="1"/>
    <col min="16" max="16" width="33.42578125" style="191" customWidth="1"/>
    <col min="17" max="17" width="13.140625" style="29" customWidth="1"/>
    <col min="18" max="20" width="9.140625" style="29" bestFit="1" customWidth="1"/>
    <col min="21" max="21" width="14.5703125" style="29" customWidth="1"/>
    <col min="22" max="22" width="9.140625" style="29" bestFit="1" customWidth="1"/>
    <col min="23" max="23" width="14" style="29" bestFit="1"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bestFit="1" customWidth="1"/>
    <col min="33" max="33" width="13.42578125" style="29" customWidth="1"/>
    <col min="34" max="34" width="20.5703125" style="29" customWidth="1"/>
    <col min="35" max="35" width="35.7109375" style="26" customWidth="1"/>
    <col min="36" max="36" width="14.85546875" style="26" customWidth="1"/>
    <col min="37" max="37" width="9.140625" style="26" bestFit="1" customWidth="1"/>
    <col min="38" max="39" width="14" style="26" customWidth="1"/>
    <col min="40" max="40" width="28.5703125" style="26" customWidth="1"/>
    <col min="41" max="292" width="11.42578125" style="26"/>
    <col min="293" max="16384" width="11.42578125" style="29"/>
  </cols>
  <sheetData>
    <row r="1" spans="1:292" s="218" customFormat="1" ht="16.5" customHeight="1">
      <c r="A1" s="344"/>
      <c r="B1" s="345"/>
      <c r="C1" s="345"/>
      <c r="D1" s="423" t="s">
        <v>507</v>
      </c>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8" customFormat="1" ht="39.75" customHeight="1">
      <c r="A2" s="346"/>
      <c r="B2" s="347"/>
      <c r="C2" s="347"/>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8" customFormat="1" ht="16.5" customHeight="1">
      <c r="A3" s="2"/>
      <c r="B3" s="2"/>
      <c r="C3" s="3"/>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8" customFormat="1" ht="26.25" customHeight="1">
      <c r="A4" s="338" t="s">
        <v>227</v>
      </c>
      <c r="B4" s="339"/>
      <c r="C4" s="340"/>
      <c r="D4" s="341" t="s">
        <v>228</v>
      </c>
      <c r="E4" s="342"/>
      <c r="F4" s="342"/>
      <c r="G4" s="342"/>
      <c r="H4" s="342"/>
      <c r="I4" s="342"/>
      <c r="J4" s="342"/>
      <c r="K4" s="342"/>
      <c r="L4" s="342"/>
      <c r="M4" s="342"/>
      <c r="N4" s="342"/>
      <c r="O4" s="343"/>
      <c r="P4" s="343"/>
      <c r="Q4" s="343"/>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8" customFormat="1" ht="58.5" customHeight="1">
      <c r="A5" s="338" t="s">
        <v>229</v>
      </c>
      <c r="B5" s="339"/>
      <c r="C5" s="340"/>
      <c r="D5" s="348" t="s">
        <v>22</v>
      </c>
      <c r="E5" s="349"/>
      <c r="F5" s="349"/>
      <c r="G5" s="349"/>
      <c r="H5" s="349"/>
      <c r="I5" s="349"/>
      <c r="J5" s="349"/>
      <c r="K5" s="349"/>
      <c r="L5" s="349"/>
      <c r="M5" s="349"/>
      <c r="N5" s="349"/>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8" customFormat="1" ht="18">
      <c r="A6" s="338" t="s">
        <v>230</v>
      </c>
      <c r="B6" s="339"/>
      <c r="C6" s="340"/>
      <c r="D6" s="341" t="s">
        <v>231</v>
      </c>
      <c r="E6" s="342"/>
      <c r="F6" s="342"/>
      <c r="G6" s="342"/>
      <c r="H6" s="342"/>
      <c r="I6" s="342"/>
      <c r="J6" s="342"/>
      <c r="K6" s="342"/>
      <c r="L6" s="342"/>
      <c r="M6" s="342"/>
      <c r="N6" s="342"/>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8" customFormat="1" ht="14.25" customHeight="1" thickBot="1">
      <c r="A7" s="332" t="s">
        <v>232</v>
      </c>
      <c r="B7" s="333"/>
      <c r="C7" s="333"/>
      <c r="D7" s="333"/>
      <c r="E7" s="333"/>
      <c r="F7" s="333"/>
      <c r="G7" s="333"/>
      <c r="H7" s="334"/>
      <c r="I7" s="332" t="s">
        <v>233</v>
      </c>
      <c r="J7" s="333"/>
      <c r="K7" s="333"/>
      <c r="L7" s="333"/>
      <c r="M7" s="333"/>
      <c r="N7" s="334"/>
      <c r="O7" s="332" t="s">
        <v>234</v>
      </c>
      <c r="P7" s="333"/>
      <c r="Q7" s="333"/>
      <c r="R7" s="333"/>
      <c r="S7" s="333"/>
      <c r="T7" s="333"/>
      <c r="U7" s="333"/>
      <c r="V7" s="333"/>
      <c r="W7" s="334"/>
      <c r="X7" s="332" t="s">
        <v>235</v>
      </c>
      <c r="Y7" s="333"/>
      <c r="Z7" s="333"/>
      <c r="AA7" s="333"/>
      <c r="AB7" s="333"/>
      <c r="AC7" s="333"/>
      <c r="AD7" s="333"/>
      <c r="AE7" s="333"/>
      <c r="AF7" s="333"/>
      <c r="AG7" s="333"/>
      <c r="AH7" s="334"/>
      <c r="AI7" s="209"/>
      <c r="AJ7" s="209"/>
      <c r="AK7" s="209"/>
      <c r="AL7" s="209"/>
      <c r="AM7" s="209"/>
      <c r="AN7" s="209"/>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8" customFormat="1" ht="16.5" customHeight="1" thickTop="1" thickBot="1">
      <c r="A8" s="302" t="s">
        <v>237</v>
      </c>
      <c r="B8" s="295" t="s">
        <v>238</v>
      </c>
      <c r="C8" s="323" t="s">
        <v>179</v>
      </c>
      <c r="D8" s="324" t="s">
        <v>181</v>
      </c>
      <c r="E8" s="324" t="s">
        <v>183</v>
      </c>
      <c r="F8" s="325" t="s">
        <v>185</v>
      </c>
      <c r="G8" s="320" t="s">
        <v>187</v>
      </c>
      <c r="H8" s="324" t="s">
        <v>239</v>
      </c>
      <c r="I8" s="321" t="s">
        <v>240</v>
      </c>
      <c r="J8" s="322" t="s">
        <v>241</v>
      </c>
      <c r="K8" s="320" t="s">
        <v>242</v>
      </c>
      <c r="L8" s="320" t="s">
        <v>243</v>
      </c>
      <c r="M8" s="322" t="s">
        <v>241</v>
      </c>
      <c r="N8" s="324" t="s">
        <v>193</v>
      </c>
      <c r="O8" s="326" t="s">
        <v>244</v>
      </c>
      <c r="P8" s="319" t="s">
        <v>195</v>
      </c>
      <c r="Q8" s="320" t="s">
        <v>197</v>
      </c>
      <c r="R8" s="319" t="s">
        <v>245</v>
      </c>
      <c r="S8" s="319"/>
      <c r="T8" s="319"/>
      <c r="U8" s="319"/>
      <c r="V8" s="319"/>
      <c r="W8" s="319"/>
      <c r="X8" s="330" t="s">
        <v>246</v>
      </c>
      <c r="Y8" s="326" t="s">
        <v>247</v>
      </c>
      <c r="Z8" s="326" t="s">
        <v>241</v>
      </c>
      <c r="AA8" s="200"/>
      <c r="AB8" s="200"/>
      <c r="AC8" s="326" t="s">
        <v>248</v>
      </c>
      <c r="AD8" s="326" t="s">
        <v>241</v>
      </c>
      <c r="AE8" s="200"/>
      <c r="AF8" s="200"/>
      <c r="AG8" s="330" t="s">
        <v>249</v>
      </c>
      <c r="AH8" s="326" t="s">
        <v>213</v>
      </c>
      <c r="AI8" s="428" t="s">
        <v>474</v>
      </c>
      <c r="AJ8" s="424" t="s">
        <v>475</v>
      </c>
      <c r="AK8" s="425"/>
      <c r="AL8" s="424" t="s">
        <v>476</v>
      </c>
      <c r="AM8" s="425"/>
      <c r="AN8" s="426" t="s">
        <v>508</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9" customFormat="1" ht="63" customHeight="1" thickTop="1" thickBot="1">
      <c r="A9" s="303"/>
      <c r="B9" s="296"/>
      <c r="C9" s="295"/>
      <c r="D9" s="320"/>
      <c r="E9" s="320"/>
      <c r="F9" s="295"/>
      <c r="G9" s="321"/>
      <c r="H9" s="320"/>
      <c r="I9" s="321"/>
      <c r="J9" s="322"/>
      <c r="K9" s="321"/>
      <c r="L9" s="321"/>
      <c r="M9" s="322"/>
      <c r="N9" s="320"/>
      <c r="O9" s="327"/>
      <c r="P9" s="320"/>
      <c r="Q9" s="321"/>
      <c r="R9" s="127" t="s">
        <v>254</v>
      </c>
      <c r="S9" s="127" t="s">
        <v>255</v>
      </c>
      <c r="T9" s="127" t="s">
        <v>256</v>
      </c>
      <c r="U9" s="127" t="s">
        <v>257</v>
      </c>
      <c r="V9" s="127" t="s">
        <v>258</v>
      </c>
      <c r="W9" s="127" t="s">
        <v>259</v>
      </c>
      <c r="X9" s="326"/>
      <c r="Y9" s="331"/>
      <c r="Z9" s="331"/>
      <c r="AA9" s="202" t="s">
        <v>260</v>
      </c>
      <c r="AB9" s="202" t="s">
        <v>241</v>
      </c>
      <c r="AC9" s="331"/>
      <c r="AD9" s="331"/>
      <c r="AE9" s="201" t="s">
        <v>248</v>
      </c>
      <c r="AF9" s="201" t="s">
        <v>241</v>
      </c>
      <c r="AG9" s="326"/>
      <c r="AH9" s="327"/>
      <c r="AI9" s="429"/>
      <c r="AJ9" s="215" t="s">
        <v>478</v>
      </c>
      <c r="AK9" s="215" t="s">
        <v>479</v>
      </c>
      <c r="AL9" s="215" t="s">
        <v>480</v>
      </c>
      <c r="AM9" s="215" t="s">
        <v>481</v>
      </c>
      <c r="AN9" s="427"/>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165.75" customHeight="1" thickTop="1">
      <c r="A10" s="288">
        <v>1</v>
      </c>
      <c r="B10" s="289" t="s">
        <v>261</v>
      </c>
      <c r="C10" s="297" t="s">
        <v>262</v>
      </c>
      <c r="D10" s="195" t="s">
        <v>263</v>
      </c>
      <c r="E10" s="298" t="s">
        <v>264</v>
      </c>
      <c r="F10" s="300" t="s">
        <v>265</v>
      </c>
      <c r="G10" s="288" t="s">
        <v>266</v>
      </c>
      <c r="H10" s="286">
        <v>24</v>
      </c>
      <c r="I10" s="309" t="str">
        <f>IF(H10&lt;=2,'Tabla probabilidad'!$B$5,IF(H10&lt;=24,'Tabla probabilidad'!$B$6,IF(H10&lt;=500,'Tabla probabilidad'!$B$7,IF(H10&lt;=5000,'Tabla probabilidad'!$B$8,IF(H10&gt;5000,'Tabla probabilidad'!$B$9)))))</f>
        <v>Baja</v>
      </c>
      <c r="J10" s="311">
        <f>IF(H10&lt;=2,'Tabla probabilidad'!$D$5,IF(H10&lt;=24,'Tabla probabilidad'!$D$6,IF(H10&lt;=500,'Tabla probabilidad'!$D$7,IF(H10&lt;=5000,'Tabla probabilidad'!$D$8,IF(H10&gt;5000,'Tabla probabilidad'!$D$9)))))</f>
        <v>0.4</v>
      </c>
      <c r="K10" s="286" t="s">
        <v>267</v>
      </c>
      <c r="L10" s="28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8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86" t="str">
        <f>VLOOKUP((I10&amp;L10),Hoja1!$B$4:$C$28,2,0)</f>
        <v>Moderado</v>
      </c>
      <c r="O10" s="193">
        <v>1</v>
      </c>
      <c r="P10" s="189" t="s">
        <v>268</v>
      </c>
      <c r="Q10" s="193" t="str">
        <f t="shared" ref="Q10:Q29"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07" t="str">
        <f>IF(AB10&lt;=20%,'Tabla probabilidad'!$B$5,IF(AB10&lt;=40%,'Tabla probabilidad'!$B$6,IF(AB10&lt;=60%,'Tabla probabilidad'!$B$7,IF(AB10&lt;=80%,'Tabla probabilidad'!$B$8,IF(AB10&lt;=100%,'Tabla probabilidad'!$B$9)))))</f>
        <v>Baja</v>
      </c>
      <c r="AB10" s="307">
        <f>AVERAGE(Z10:Z12)</f>
        <v>0.22</v>
      </c>
      <c r="AC10" s="194" t="str">
        <f t="shared" ref="AC10:AC29" si="1">IF(AD10&lt;=20%,"Leve",IF(AD10&lt;=40%,"Menor",IF(AD10&lt;=60%,"Moderado",IF(AD10&lt;=80%,"Mayor",IF(AD10&lt;=100%,"Catastrófico")))))</f>
        <v>Menor</v>
      </c>
      <c r="AD10" s="194">
        <f>IF(Q10="Probabilidad",(($M$10-0)),IF(Q10="Impacto",($M$10-($M$10*T10))))</f>
        <v>0.4</v>
      </c>
      <c r="AE10" s="307" t="str">
        <f>IF(AF10&lt;=20%,"Leve",IF(AF10&lt;=40%,"Menor",IF(AF10&lt;=60%,"Moderado",IF(AF10&lt;=80%,"Mayor",IF(AF10&lt;=100%,"Catastrófico")))))</f>
        <v>Menor</v>
      </c>
      <c r="AF10" s="307">
        <f>AVERAGE(AD10:AD12)</f>
        <v>0.40000000000000008</v>
      </c>
      <c r="AG10" s="292" t="str">
        <f>VLOOKUP(AA10&amp;AE10,Hoja1!$B$4:$C$28,2,0)</f>
        <v>Moderado</v>
      </c>
      <c r="AH10" s="292" t="s">
        <v>274</v>
      </c>
      <c r="AI10" s="205" t="s">
        <v>268</v>
      </c>
      <c r="AJ10" s="203" t="s">
        <v>482</v>
      </c>
      <c r="AK10" s="204"/>
      <c r="AL10" s="211">
        <v>44287</v>
      </c>
      <c r="AM10" s="212">
        <v>44377</v>
      </c>
      <c r="AN10" s="210" t="s">
        <v>483</v>
      </c>
    </row>
    <row r="11" spans="1:292" ht="129.6">
      <c r="A11" s="288"/>
      <c r="B11" s="290"/>
      <c r="C11" s="297"/>
      <c r="D11" s="196" t="s">
        <v>280</v>
      </c>
      <c r="E11" s="299"/>
      <c r="F11" s="301"/>
      <c r="G11" s="288"/>
      <c r="H11" s="286"/>
      <c r="I11" s="309"/>
      <c r="J11" s="311"/>
      <c r="K11" s="286"/>
      <c r="L11" s="306"/>
      <c r="M11" s="306"/>
      <c r="N11" s="286"/>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08"/>
      <c r="AB11" s="308"/>
      <c r="AC11" s="194" t="str">
        <f t="shared" si="1"/>
        <v>Menor</v>
      </c>
      <c r="AD11" s="194">
        <f>IF(Q11="Probabilidad",(($M$10-0)),IF(Q11="Impacto",($M$10-($M$10*T11))))</f>
        <v>0.4</v>
      </c>
      <c r="AE11" s="308"/>
      <c r="AF11" s="308"/>
      <c r="AG11" s="293"/>
      <c r="AH11" s="293"/>
      <c r="AI11" s="205" t="s">
        <v>281</v>
      </c>
      <c r="AJ11" s="203" t="s">
        <v>482</v>
      </c>
      <c r="AK11" s="204"/>
      <c r="AL11" s="211">
        <v>44287</v>
      </c>
      <c r="AM11" s="212">
        <v>44377</v>
      </c>
      <c r="AN11" s="213" t="s">
        <v>484</v>
      </c>
    </row>
    <row r="12" spans="1:292" ht="161.25" customHeight="1">
      <c r="A12" s="288"/>
      <c r="B12" s="290"/>
      <c r="C12" s="297"/>
      <c r="D12" s="196" t="s">
        <v>282</v>
      </c>
      <c r="E12" s="299"/>
      <c r="F12" s="301"/>
      <c r="G12" s="288"/>
      <c r="H12" s="286"/>
      <c r="I12" s="309"/>
      <c r="J12" s="311"/>
      <c r="K12" s="286"/>
      <c r="L12" s="306"/>
      <c r="M12" s="306"/>
      <c r="N12" s="286"/>
      <c r="O12" s="193">
        <v>3</v>
      </c>
      <c r="P12" s="190" t="s">
        <v>485</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08"/>
      <c r="AB12" s="308"/>
      <c r="AC12" s="194" t="str">
        <f t="shared" si="1"/>
        <v>Menor</v>
      </c>
      <c r="AD12" s="194">
        <f>IF(Q12="Probabilidad",(($M$10-0)),IF(Q12="Impacto",($M$10-($M$10*T12))))</f>
        <v>0.4</v>
      </c>
      <c r="AE12" s="308"/>
      <c r="AF12" s="308"/>
      <c r="AG12" s="293"/>
      <c r="AH12" s="293"/>
      <c r="AI12" s="206" t="s">
        <v>486</v>
      </c>
      <c r="AJ12" s="203" t="s">
        <v>482</v>
      </c>
      <c r="AK12" s="204"/>
      <c r="AL12" s="211">
        <v>44287</v>
      </c>
      <c r="AM12" s="212">
        <v>44377</v>
      </c>
      <c r="AN12" s="210" t="s">
        <v>487</v>
      </c>
    </row>
    <row r="13" spans="1:292" ht="43.15">
      <c r="A13" s="286">
        <v>2</v>
      </c>
      <c r="B13" s="292" t="s">
        <v>284</v>
      </c>
      <c r="C13" s="286" t="s">
        <v>285</v>
      </c>
      <c r="D13" s="198" t="s">
        <v>286</v>
      </c>
      <c r="E13" s="304" t="s">
        <v>287</v>
      </c>
      <c r="F13" s="300" t="s">
        <v>288</v>
      </c>
      <c r="G13" s="286" t="s">
        <v>289</v>
      </c>
      <c r="H13" s="289">
        <v>6</v>
      </c>
      <c r="I13" s="309" t="str">
        <f>IF(H13&lt;=2,'Tabla probabilidad'!$B$5,IF(H13&lt;=24,'Tabla probabilidad'!$B$6,IF(H13&lt;=500,'Tabla probabilidad'!$B$7,IF(H13&lt;=5000,'Tabla probabilidad'!$B$8,IF(H13&gt;5000,'Tabla probabilidad'!$B$9)))))</f>
        <v>Baja</v>
      </c>
      <c r="J13" s="311">
        <f>IF(H13&lt;=2,'Tabla probabilidad'!$D$5,IF(H13&lt;=24,'Tabla probabilidad'!$D$6,IF(H13&lt;=500,'Tabla probabilidad'!$D$7,IF(H13&lt;=5000,'Tabla probabilidad'!$D$8,IF(H13&gt;5000,'Tabla probabilidad'!$D$9)))))</f>
        <v>0.4</v>
      </c>
      <c r="K13" s="286" t="s">
        <v>290</v>
      </c>
      <c r="L13" s="286"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86"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86" t="str">
        <f>VLOOKUP((I13&amp;L13),Hoja1!$B$4:$C$28,2,0)</f>
        <v>Bajo</v>
      </c>
      <c r="O13" s="193">
        <v>1</v>
      </c>
      <c r="P13" s="189" t="s">
        <v>291</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07" t="str">
        <f>IF(AB13&lt;=20%,'Tabla probabilidad'!$B$5,IF(AB13&lt;=40%,'Tabla probabilidad'!$B$6,IF(AB13&lt;=60%,'Tabla probabilidad'!$B$7,IF(AB13&lt;=80%,'Tabla probabilidad'!$B$8,IF(AB13&lt;=100%,'Tabla probabilidad'!$B$9)))))</f>
        <v>Baja</v>
      </c>
      <c r="AB13" s="307">
        <f>AVERAGE(Z13:Z15)</f>
        <v>0.22</v>
      </c>
      <c r="AC13" s="194" t="str">
        <f t="shared" si="1"/>
        <v>Leve</v>
      </c>
      <c r="AD13" s="194">
        <f>IF(Q13="Probabilidad",(($M$13-0)),IF(Q13="Impacto",($M$13-($M$13*T13))))</f>
        <v>0.2</v>
      </c>
      <c r="AE13" s="307" t="str">
        <f>IF(AF13&lt;=20%,"Leve",IF(AF13&lt;=40%,"Menor",IF(AF13&lt;=60%,"Moderado",IF(AF13&lt;=80%,"Mayor",IF(AF13&lt;=100%,"Catastrófico")))))</f>
        <v>Leve</v>
      </c>
      <c r="AF13" s="307">
        <f>AVERAGE(AD13:AD15)</f>
        <v>0.20000000000000004</v>
      </c>
      <c r="AG13" s="292" t="str">
        <f>VLOOKUP(AA13&amp;AE13,Hoja1!$B$4:$C$28,2,0)</f>
        <v>Bajo</v>
      </c>
      <c r="AH13" s="292" t="s">
        <v>274</v>
      </c>
      <c r="AI13" s="205" t="s">
        <v>291</v>
      </c>
      <c r="AJ13" s="203" t="s">
        <v>482</v>
      </c>
      <c r="AK13" s="204"/>
      <c r="AL13" s="211">
        <v>44287</v>
      </c>
      <c r="AM13" s="212">
        <v>44377</v>
      </c>
      <c r="AN13" s="210" t="s">
        <v>488</v>
      </c>
    </row>
    <row r="14" spans="1:292" ht="57.75" customHeight="1">
      <c r="A14" s="286"/>
      <c r="B14" s="293"/>
      <c r="C14" s="286"/>
      <c r="D14" s="199" t="s">
        <v>292</v>
      </c>
      <c r="E14" s="305"/>
      <c r="F14" s="305"/>
      <c r="G14" s="286"/>
      <c r="H14" s="290"/>
      <c r="I14" s="309"/>
      <c r="J14" s="311"/>
      <c r="K14" s="286"/>
      <c r="L14" s="306"/>
      <c r="M14" s="306"/>
      <c r="N14" s="286"/>
      <c r="O14" s="193">
        <v>2</v>
      </c>
      <c r="P14" s="189" t="s">
        <v>293</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08"/>
      <c r="AB14" s="308"/>
      <c r="AC14" s="194" t="str">
        <f t="shared" si="1"/>
        <v>Leve</v>
      </c>
      <c r="AD14" s="194">
        <f>IF(Q14="Probabilidad",(($M$13-0)),IF(Q14="Impacto",($M$13-($M$13*T14))))</f>
        <v>0.2</v>
      </c>
      <c r="AE14" s="308"/>
      <c r="AF14" s="308"/>
      <c r="AG14" s="293"/>
      <c r="AH14" s="293"/>
      <c r="AI14" s="205" t="s">
        <v>293</v>
      </c>
      <c r="AJ14" s="203" t="s">
        <v>482</v>
      </c>
      <c r="AK14" s="204"/>
      <c r="AL14" s="211">
        <v>44287</v>
      </c>
      <c r="AM14" s="212">
        <v>44377</v>
      </c>
      <c r="AN14" s="210" t="s">
        <v>489</v>
      </c>
    </row>
    <row r="15" spans="1:292" ht="43.15">
      <c r="A15" s="286"/>
      <c r="B15" s="293"/>
      <c r="C15" s="286"/>
      <c r="D15" s="199" t="s">
        <v>294</v>
      </c>
      <c r="E15" s="305"/>
      <c r="F15" s="305"/>
      <c r="G15" s="286"/>
      <c r="H15" s="290"/>
      <c r="I15" s="309"/>
      <c r="J15" s="311"/>
      <c r="K15" s="286"/>
      <c r="L15" s="306"/>
      <c r="M15" s="306"/>
      <c r="N15" s="286"/>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08"/>
      <c r="AB15" s="308"/>
      <c r="AC15" s="194" t="str">
        <f t="shared" si="1"/>
        <v>Leve</v>
      </c>
      <c r="AD15" s="194">
        <f>IF(Q15="Probabilidad",(($M$13-0)),IF(Q15="Impacto",($M$13-($M$13*T15))))</f>
        <v>0.2</v>
      </c>
      <c r="AE15" s="308"/>
      <c r="AF15" s="308"/>
      <c r="AG15" s="293"/>
      <c r="AH15" s="293"/>
      <c r="AI15" s="205" t="s">
        <v>295</v>
      </c>
      <c r="AJ15" s="203" t="s">
        <v>482</v>
      </c>
      <c r="AK15" s="204"/>
      <c r="AL15" s="211">
        <v>44287</v>
      </c>
      <c r="AM15" s="212">
        <v>44377</v>
      </c>
      <c r="AN15" s="216" t="s">
        <v>488</v>
      </c>
    </row>
    <row r="16" spans="1:292" ht="66.75" customHeight="1">
      <c r="A16" s="288">
        <v>3</v>
      </c>
      <c r="B16" s="289" t="s">
        <v>296</v>
      </c>
      <c r="C16" s="288" t="s">
        <v>285</v>
      </c>
      <c r="D16" s="196" t="s">
        <v>297</v>
      </c>
      <c r="E16" s="298" t="s">
        <v>298</v>
      </c>
      <c r="F16" s="300" t="s">
        <v>299</v>
      </c>
      <c r="G16" s="288" t="s">
        <v>266</v>
      </c>
      <c r="H16" s="286">
        <v>4</v>
      </c>
      <c r="I16" s="309" t="str">
        <f>IF(H16&lt;=2,'Tabla probabilidad'!$B$5,IF(H16&lt;=24,'Tabla probabilidad'!$B$6,IF(H16&lt;=500,'Tabla probabilidad'!$B$7,IF(H16&lt;=5000,'Tabla probabilidad'!$B$8,IF(H16&gt;5000,'Tabla probabilidad'!$B$9)))))</f>
        <v>Baja</v>
      </c>
      <c r="J16" s="311">
        <f>IF(H16&lt;=2,'Tabla probabilidad'!$D$5,IF(H16&lt;=24,'Tabla probabilidad'!$D$6,IF(H16&lt;=500,'Tabla probabilidad'!$D$7,IF(H16&lt;=5000,'Tabla probabilidad'!$D$8,IF(H16&gt;5000,'Tabla probabilidad'!$D$9)))))</f>
        <v>0.4</v>
      </c>
      <c r="K16" s="286" t="s">
        <v>300</v>
      </c>
      <c r="L16" s="286"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86"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86"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07" t="str">
        <f>IF(AB16&lt;=20%,'Tabla probabilidad'!$B$5,IF(AB16&lt;=40%,'Tabla probabilidad'!$B$6,IF(AB16&lt;=60%,'Tabla probabilidad'!$B$7,IF(AB16&lt;=80%,'Tabla probabilidad'!$B$8,IF(AB16&lt;=100%,'Tabla probabilidad'!$B$9)))))</f>
        <v>Baja</v>
      </c>
      <c r="AB16" s="307">
        <f>AVERAGE(Z16:Z19)</f>
        <v>0.22</v>
      </c>
      <c r="AC16" s="194" t="str">
        <f t="shared" si="1"/>
        <v>Leve</v>
      </c>
      <c r="AD16" s="194">
        <f>IF(Q16="Probabilidad",(($M$16-0)),IF(Q16="Impacto",($M$16-($M$16*T16))))</f>
        <v>0.2</v>
      </c>
      <c r="AE16" s="307" t="str">
        <f>IF(AF16&lt;=20%,"Leve",IF(AF16&lt;=40%,"Menor",IF(AF16&lt;=60%,"Moderado",IF(AF16&lt;=80%,"Mayor",IF(AF16&lt;=100%,"Catastrófico")))))</f>
        <v>Leve</v>
      </c>
      <c r="AF16" s="307">
        <f>AVERAGE(AD16:AD19)</f>
        <v>0.2</v>
      </c>
      <c r="AG16" s="292" t="str">
        <f>VLOOKUP(AA16&amp;AE16,Hoja1!$B$4:$C$28,2,0)</f>
        <v>Bajo</v>
      </c>
      <c r="AH16" s="292" t="s">
        <v>274</v>
      </c>
      <c r="AI16" s="205" t="s">
        <v>301</v>
      </c>
      <c r="AJ16" s="203" t="s">
        <v>482</v>
      </c>
      <c r="AK16" s="204"/>
      <c r="AL16" s="211">
        <v>44287</v>
      </c>
      <c r="AM16" s="212">
        <v>44377</v>
      </c>
      <c r="AN16" s="216" t="s">
        <v>490</v>
      </c>
    </row>
    <row r="17" spans="1:40" ht="69" customHeight="1">
      <c r="A17" s="288"/>
      <c r="B17" s="290"/>
      <c r="C17" s="288"/>
      <c r="D17" s="136" t="s">
        <v>302</v>
      </c>
      <c r="E17" s="299"/>
      <c r="F17" s="301"/>
      <c r="G17" s="288"/>
      <c r="H17" s="286"/>
      <c r="I17" s="309"/>
      <c r="J17" s="311"/>
      <c r="K17" s="286"/>
      <c r="L17" s="306"/>
      <c r="M17" s="306"/>
      <c r="N17" s="286"/>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08"/>
      <c r="AB17" s="308"/>
      <c r="AC17" s="194" t="str">
        <f t="shared" si="1"/>
        <v>Leve</v>
      </c>
      <c r="AD17" s="194">
        <f>IF(Q17="Probabilidad",(($M$16-0)),IF(Q17="Impacto",($M$16-($M$16*T17))))</f>
        <v>0.2</v>
      </c>
      <c r="AE17" s="308"/>
      <c r="AF17" s="308"/>
      <c r="AG17" s="293"/>
      <c r="AH17" s="293"/>
      <c r="AI17" s="207" t="s">
        <v>303</v>
      </c>
      <c r="AJ17" s="203" t="s">
        <v>482</v>
      </c>
      <c r="AK17" s="204"/>
      <c r="AL17" s="211">
        <v>44287</v>
      </c>
      <c r="AM17" s="212">
        <v>44377</v>
      </c>
      <c r="AN17" s="216" t="s">
        <v>491</v>
      </c>
    </row>
    <row r="18" spans="1:40" ht="75.75" customHeight="1">
      <c r="A18" s="288"/>
      <c r="B18" s="290"/>
      <c r="C18" s="288"/>
      <c r="D18" s="136" t="s">
        <v>304</v>
      </c>
      <c r="E18" s="299"/>
      <c r="F18" s="301"/>
      <c r="G18" s="288"/>
      <c r="H18" s="286"/>
      <c r="I18" s="309"/>
      <c r="J18" s="311"/>
      <c r="K18" s="286"/>
      <c r="L18" s="306"/>
      <c r="M18" s="306"/>
      <c r="N18" s="286"/>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08"/>
      <c r="AB18" s="308"/>
      <c r="AC18" s="194" t="str">
        <f t="shared" si="1"/>
        <v>Leve</v>
      </c>
      <c r="AD18" s="194">
        <f>IF(Q18="Probabilidad",(($M$16-0)),IF(Q18="Impacto",($M$16-($M$16*T18))))</f>
        <v>0.2</v>
      </c>
      <c r="AE18" s="308"/>
      <c r="AF18" s="308"/>
      <c r="AG18" s="293"/>
      <c r="AH18" s="293"/>
      <c r="AI18" s="205" t="s">
        <v>305</v>
      </c>
      <c r="AJ18" s="203" t="s">
        <v>482</v>
      </c>
      <c r="AK18" s="204"/>
      <c r="AL18" s="211">
        <v>44287</v>
      </c>
      <c r="AM18" s="212">
        <v>44377</v>
      </c>
      <c r="AN18" s="216" t="s">
        <v>492</v>
      </c>
    </row>
    <row r="19" spans="1:40" ht="64.5" customHeight="1">
      <c r="A19" s="288"/>
      <c r="B19" s="291"/>
      <c r="C19" s="288"/>
      <c r="D19" s="197" t="s">
        <v>493</v>
      </c>
      <c r="E19" s="313"/>
      <c r="F19" s="314"/>
      <c r="G19" s="288"/>
      <c r="H19" s="286"/>
      <c r="I19" s="309"/>
      <c r="J19" s="311"/>
      <c r="K19" s="286"/>
      <c r="L19" s="306"/>
      <c r="M19" s="306"/>
      <c r="N19" s="286"/>
      <c r="O19" s="193">
        <v>4</v>
      </c>
      <c r="P19" s="190"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12"/>
      <c r="AB19" s="312"/>
      <c r="AC19" s="194" t="str">
        <f t="shared" si="1"/>
        <v>Leve</v>
      </c>
      <c r="AD19" s="194">
        <f>IF(Q19="Probabilidad",(($M$16-0)),IF(Q19="Impacto",($M$16-($M$16*T19))))</f>
        <v>0.2</v>
      </c>
      <c r="AE19" s="312"/>
      <c r="AF19" s="312"/>
      <c r="AG19" s="294"/>
      <c r="AH19" s="294"/>
      <c r="AI19" s="206" t="s">
        <v>307</v>
      </c>
      <c r="AJ19" s="203" t="s">
        <v>482</v>
      </c>
      <c r="AK19" s="204"/>
      <c r="AL19" s="211">
        <v>44287</v>
      </c>
      <c r="AM19" s="212">
        <v>44377</v>
      </c>
      <c r="AN19" s="216" t="s">
        <v>494</v>
      </c>
    </row>
    <row r="20" spans="1:40" ht="57" customHeight="1">
      <c r="A20" s="288">
        <v>4</v>
      </c>
      <c r="B20" s="289" t="s">
        <v>308</v>
      </c>
      <c r="C20" s="288" t="s">
        <v>285</v>
      </c>
      <c r="D20" s="196" t="s">
        <v>309</v>
      </c>
      <c r="E20" s="298" t="s">
        <v>310</v>
      </c>
      <c r="F20" s="300" t="s">
        <v>311</v>
      </c>
      <c r="G20" s="288" t="s">
        <v>266</v>
      </c>
      <c r="H20" s="288">
        <v>4</v>
      </c>
      <c r="I20" s="309" t="str">
        <f>IF(H20&lt;=2,'Tabla probabilidad'!$B$5,IF(H20&lt;=24,'Tabla probabilidad'!$B$6,IF(H20&lt;=500,'Tabla probabilidad'!$B$7,IF(H20&lt;=5000,'Tabla probabilidad'!$B$8,IF(H20&gt;5000,'Tabla probabilidad'!$B$9)))))</f>
        <v>Baja</v>
      </c>
      <c r="J20" s="311">
        <f>IF(H20&lt;=2,'Tabla probabilidad'!$D$5,IF(H20&lt;=24,'Tabla probabilidad'!$D$6,IF(H20&lt;=500,'Tabla probabilidad'!$D$7,IF(H20&lt;=5000,'Tabla probabilidad'!$D$8,IF(H20&gt;5000,'Tabla probabilidad'!$D$9)))))</f>
        <v>0.4</v>
      </c>
      <c r="K20" s="286" t="s">
        <v>267</v>
      </c>
      <c r="L20" s="286"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86"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86"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07" t="str">
        <f>IF(AB20&lt;=20%,'Tabla probabilidad'!$B$5,IF(AB20&lt;=40%,'Tabla probabilidad'!$B$6,IF(AB20&lt;=60%,'Tabla probabilidad'!$B$7,IF(AB20&lt;=80%,'Tabla probabilidad'!$B$8,IF(AB20&lt;=100%,'Tabla probabilidad'!$B$9)))))</f>
        <v>Baja</v>
      </c>
      <c r="AB20" s="307">
        <f>AVERAGE(Z20:Z23)</f>
        <v>0.23</v>
      </c>
      <c r="AC20" s="194" t="str">
        <f t="shared" si="1"/>
        <v>Menor</v>
      </c>
      <c r="AD20" s="194">
        <f>IF(Q20="Probabilidad",(($M$20-0)),IF(Q20="Impacto",($M$20-($M$20*T20))))</f>
        <v>0.4</v>
      </c>
      <c r="AE20" s="307" t="str">
        <f>IF(AF20&lt;=20%,"Leve",IF(AF20&lt;=40%,"Menor",IF(AF20&lt;=60%,"Moderado",IF(AF20&lt;=80%,"Mayor",IF(AF20&lt;=100%,"Catastrófico")))))</f>
        <v>Menor</v>
      </c>
      <c r="AF20" s="307">
        <f>AVERAGE(AD20:AD23)</f>
        <v>0.4</v>
      </c>
      <c r="AG20" s="292" t="str">
        <f>VLOOKUP(AA20&amp;AE20,Hoja1!$B$4:$C$28,2,0)</f>
        <v>Moderado</v>
      </c>
      <c r="AH20" s="292" t="s">
        <v>274</v>
      </c>
      <c r="AI20" s="189" t="s">
        <v>312</v>
      </c>
      <c r="AJ20" s="203" t="s">
        <v>482</v>
      </c>
      <c r="AK20" s="204"/>
      <c r="AL20" s="211">
        <v>44287</v>
      </c>
      <c r="AM20" s="212">
        <v>44377</v>
      </c>
      <c r="AN20" s="216" t="s">
        <v>495</v>
      </c>
    </row>
    <row r="21" spans="1:40" ht="63.75" customHeight="1">
      <c r="A21" s="288"/>
      <c r="B21" s="290"/>
      <c r="C21" s="288"/>
      <c r="D21" s="195" t="s">
        <v>313</v>
      </c>
      <c r="E21" s="299"/>
      <c r="F21" s="301"/>
      <c r="G21" s="288"/>
      <c r="H21" s="288"/>
      <c r="I21" s="309"/>
      <c r="J21" s="311"/>
      <c r="K21" s="286"/>
      <c r="L21" s="306"/>
      <c r="M21" s="306"/>
      <c r="N21" s="286"/>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08"/>
      <c r="AB21" s="308"/>
      <c r="AC21" s="194" t="str">
        <f t="shared" si="1"/>
        <v>Menor</v>
      </c>
      <c r="AD21" s="194">
        <f>IF(Q21="Probabilidad",(($M$20-0)),IF(Q21="Impacto",($M$20-($M$20*T21))))</f>
        <v>0.4</v>
      </c>
      <c r="AE21" s="308"/>
      <c r="AF21" s="308"/>
      <c r="AG21" s="293"/>
      <c r="AH21" s="293"/>
      <c r="AI21" s="189" t="s">
        <v>314</v>
      </c>
      <c r="AJ21" s="203" t="s">
        <v>482</v>
      </c>
      <c r="AK21" s="204"/>
      <c r="AL21" s="211">
        <v>44287</v>
      </c>
      <c r="AM21" s="212">
        <v>44377</v>
      </c>
      <c r="AN21" s="216" t="s">
        <v>496</v>
      </c>
    </row>
    <row r="22" spans="1:40" ht="72">
      <c r="A22" s="288"/>
      <c r="B22" s="290"/>
      <c r="C22" s="288"/>
      <c r="D22" s="196" t="s">
        <v>315</v>
      </c>
      <c r="E22" s="299"/>
      <c r="F22" s="301"/>
      <c r="G22" s="288"/>
      <c r="H22" s="288"/>
      <c r="I22" s="309"/>
      <c r="J22" s="311"/>
      <c r="K22" s="286"/>
      <c r="L22" s="306"/>
      <c r="M22" s="306"/>
      <c r="N22" s="286"/>
      <c r="O22" s="193">
        <v>3</v>
      </c>
      <c r="P22" s="189" t="s">
        <v>316</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08"/>
      <c r="AB22" s="308"/>
      <c r="AC22" s="194" t="str">
        <f t="shared" si="1"/>
        <v>Menor</v>
      </c>
      <c r="AD22" s="194">
        <f>IF(Q22="Probabilidad",(($M$20-0)),IF(Q22="Impacto",($M$20-($M$20*T22))))</f>
        <v>0.4</v>
      </c>
      <c r="AE22" s="308"/>
      <c r="AF22" s="308"/>
      <c r="AG22" s="293"/>
      <c r="AH22" s="293"/>
      <c r="AI22" s="189" t="s">
        <v>316</v>
      </c>
      <c r="AJ22" s="203" t="s">
        <v>482</v>
      </c>
      <c r="AK22" s="204"/>
      <c r="AL22" s="211">
        <v>44287</v>
      </c>
      <c r="AM22" s="212">
        <v>44377</v>
      </c>
      <c r="AN22" s="216" t="s">
        <v>497</v>
      </c>
    </row>
    <row r="23" spans="1:40" ht="68.25" customHeight="1" thickBot="1">
      <c r="A23" s="288"/>
      <c r="B23" s="290"/>
      <c r="C23" s="288"/>
      <c r="D23" s="196" t="s">
        <v>317</v>
      </c>
      <c r="E23" s="299"/>
      <c r="F23" s="301"/>
      <c r="G23" s="288"/>
      <c r="H23" s="288"/>
      <c r="I23" s="309"/>
      <c r="J23" s="311"/>
      <c r="K23" s="286"/>
      <c r="L23" s="306"/>
      <c r="M23" s="306"/>
      <c r="N23" s="286"/>
      <c r="O23" s="193">
        <v>4</v>
      </c>
      <c r="P23" s="188" t="s">
        <v>318</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08"/>
      <c r="AB23" s="308"/>
      <c r="AC23" s="194" t="str">
        <f t="shared" si="1"/>
        <v>Menor</v>
      </c>
      <c r="AD23" s="194">
        <f>IF(Q23="Probabilidad",(($M$20-0)),IF(Q23="Impacto",($M$20-($M$20*T23))))</f>
        <v>0.4</v>
      </c>
      <c r="AE23" s="308"/>
      <c r="AF23" s="308"/>
      <c r="AG23" s="293"/>
      <c r="AH23" s="293"/>
      <c r="AI23" s="188" t="s">
        <v>318</v>
      </c>
      <c r="AJ23" s="203" t="s">
        <v>482</v>
      </c>
      <c r="AK23" s="204"/>
      <c r="AL23" s="211">
        <v>44287</v>
      </c>
      <c r="AM23" s="212">
        <v>44377</v>
      </c>
      <c r="AN23" s="216" t="s">
        <v>498</v>
      </c>
    </row>
    <row r="24" spans="1:40" ht="38.25" customHeight="1">
      <c r="A24" s="288">
        <v>5</v>
      </c>
      <c r="B24" s="289" t="s">
        <v>320</v>
      </c>
      <c r="C24" s="288" t="s">
        <v>285</v>
      </c>
      <c r="D24" s="196" t="s">
        <v>321</v>
      </c>
      <c r="E24" s="300" t="s">
        <v>322</v>
      </c>
      <c r="F24" s="300" t="s">
        <v>323</v>
      </c>
      <c r="G24" s="288" t="s">
        <v>324</v>
      </c>
      <c r="H24" s="288">
        <v>4</v>
      </c>
      <c r="I24" s="309" t="str">
        <f>IF(H24&lt;=2,'Tabla probabilidad'!$B$5,IF(H24&lt;=24,'Tabla probabilidad'!$B$6,IF(H24&lt;=500,'Tabla probabilidad'!$B$7,IF(H24&lt;=5000,'Tabla probabilidad'!$B$8,IF(H24&gt;5000,'Tabla probabilidad'!$B$9)))))</f>
        <v>Baja</v>
      </c>
      <c r="J24" s="311">
        <f>IF(H24&lt;=2,'Tabla probabilidad'!$D$5,IF(H24&lt;=24,'Tabla probabilidad'!$D$6,IF(H24&lt;=500,'Tabla probabilidad'!$D$7,IF(H24&lt;=5000,'Tabla probabilidad'!$D$8,IF(H24&gt;5000,'Tabla probabilidad'!$D$9)))))</f>
        <v>0.4</v>
      </c>
      <c r="K24" s="286" t="s">
        <v>300</v>
      </c>
      <c r="L24" s="286"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86"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86" t="str">
        <f>VLOOKUP((I24&amp;L24),Hoja1!$B$4:$C$28,2,0)</f>
        <v>Bajo</v>
      </c>
      <c r="O24" s="193">
        <v>1</v>
      </c>
      <c r="P24" s="214"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07" t="str">
        <f>IF(AB24&lt;=20%,'Tabla probabilidad'!$B$5,IF(AB24&lt;=40%,'Tabla probabilidad'!$B$6,IF(AB24&lt;=60%,'Tabla probabilidad'!$B$7,IF(AB24&lt;=80%,'Tabla probabilidad'!$B$8,IF(AB24&lt;=100%,'Tabla probabilidad'!$B$9)))))</f>
        <v>Baja</v>
      </c>
      <c r="AB24" s="307">
        <f>AVERAGE(Z24:Z25)</f>
        <v>0.22</v>
      </c>
      <c r="AC24" s="194" t="str">
        <f t="shared" si="1"/>
        <v>Leve</v>
      </c>
      <c r="AD24" s="194">
        <f>IF(Q24="Probabilidad",(($M$24-0)),IF(Q24="Impacto",($M$24-($M$24*T24))))</f>
        <v>0.2</v>
      </c>
      <c r="AE24" s="307" t="str">
        <f>IF(AF24&lt;=20%,"Leve",IF(AF24&lt;=40%,"Menor",IF(AF24&lt;=60%,"Moderado",IF(AF24&lt;=80%,"Mayor",IF(AF24&lt;=100%,"Catastrófico")))))</f>
        <v>Leve</v>
      </c>
      <c r="AF24" s="307">
        <f>AVERAGE(AD24:AD25)</f>
        <v>0.2</v>
      </c>
      <c r="AG24" s="292" t="str">
        <f>VLOOKUP(AA24&amp;AE24,Hoja1!$B$4:$C$28,2,0)</f>
        <v>Bajo</v>
      </c>
      <c r="AH24" s="292" t="s">
        <v>326</v>
      </c>
      <c r="AI24" s="217" t="s">
        <v>325</v>
      </c>
      <c r="AJ24" s="203" t="s">
        <v>482</v>
      </c>
      <c r="AK24" s="204"/>
      <c r="AL24" s="211">
        <v>44287</v>
      </c>
      <c r="AM24" s="212">
        <v>44377</v>
      </c>
      <c r="AN24" s="216" t="s">
        <v>499</v>
      </c>
    </row>
    <row r="25" spans="1:40" ht="111" customHeight="1">
      <c r="A25" s="288"/>
      <c r="B25" s="290"/>
      <c r="C25" s="288"/>
      <c r="D25" s="196" t="s">
        <v>329</v>
      </c>
      <c r="E25" s="301"/>
      <c r="F25" s="301"/>
      <c r="G25" s="288"/>
      <c r="H25" s="288"/>
      <c r="I25" s="309"/>
      <c r="J25" s="311"/>
      <c r="K25" s="286"/>
      <c r="L25" s="306"/>
      <c r="M25" s="306"/>
      <c r="N25" s="286"/>
      <c r="O25" s="193">
        <v>2</v>
      </c>
      <c r="P25" s="189" t="s">
        <v>330</v>
      </c>
      <c r="Q25" s="193" t="str">
        <f t="shared" si="0"/>
        <v>Probabilidad</v>
      </c>
      <c r="R25" s="193" t="s">
        <v>269</v>
      </c>
      <c r="S25" s="193" t="s">
        <v>270</v>
      </c>
      <c r="T25" s="194">
        <f>VLOOKUP(R25&amp;S25,Hoja1!$Q$4:$R$9,2,0)</f>
        <v>0.45</v>
      </c>
      <c r="U25" s="193" t="s">
        <v>271</v>
      </c>
      <c r="V25" s="193" t="s">
        <v>272</v>
      </c>
      <c r="W25" s="193" t="s">
        <v>273</v>
      </c>
      <c r="X25" s="194">
        <f>IF(Q25="Probabilidad",($J$24*T25),IF(Q25="Impacto"," "))</f>
        <v>0.18000000000000002</v>
      </c>
      <c r="Y25" s="194" t="str">
        <f>IF(Z25&lt;=20%,'Tabla probabilidad'!$B$5,IF(Z25&lt;=40%,'Tabla probabilidad'!$B$6,IF(Z25&lt;=60%,'Tabla probabilidad'!$B$7,IF(Z25&lt;=80%,'Tabla probabilidad'!$B$8,IF(Z25&lt;=100%,'Tabla probabilidad'!$B$9)))))</f>
        <v>Baja</v>
      </c>
      <c r="Z25" s="194">
        <f>IF(R25="Preventivo",(J24-(J24*T25)),IF(R25="Detectivo",(J24-(J24*T25)),IF(R25="Correctivo",(J24))))</f>
        <v>0.22</v>
      </c>
      <c r="AA25" s="308"/>
      <c r="AB25" s="308"/>
      <c r="AC25" s="194" t="str">
        <f t="shared" si="1"/>
        <v>Leve</v>
      </c>
      <c r="AD25" s="194">
        <f>IF(Q25="Probabilidad",(($M$24-0)),IF(Q25="Impacto",($M$24-($M$24*T25))))</f>
        <v>0.2</v>
      </c>
      <c r="AE25" s="308"/>
      <c r="AF25" s="308"/>
      <c r="AG25" s="293"/>
      <c r="AH25" s="293"/>
      <c r="AI25" s="205" t="s">
        <v>330</v>
      </c>
      <c r="AJ25" s="203" t="s">
        <v>482</v>
      </c>
      <c r="AK25" s="204"/>
      <c r="AL25" s="211">
        <v>44287</v>
      </c>
      <c r="AM25" s="212">
        <v>44377</v>
      </c>
      <c r="AN25" s="216" t="s">
        <v>500</v>
      </c>
    </row>
    <row r="26" spans="1:40" ht="72">
      <c r="A26" s="286">
        <v>6</v>
      </c>
      <c r="B26" s="292" t="s">
        <v>331</v>
      </c>
      <c r="C26" s="310" t="s">
        <v>332</v>
      </c>
      <c r="D26" s="198" t="s">
        <v>333</v>
      </c>
      <c r="E26" s="287" t="s">
        <v>334</v>
      </c>
      <c r="F26" s="286" t="s">
        <v>335</v>
      </c>
      <c r="G26" s="286" t="s">
        <v>336</v>
      </c>
      <c r="H26" s="286">
        <v>4</v>
      </c>
      <c r="I26" s="309" t="str">
        <f>IF(H26&lt;=2,'Tabla probabilidad'!$B$5,IF(H26&lt;=24,'Tabla probabilidad'!$B$6,IF(H26&lt;=500,'Tabla probabilidad'!$B$7,IF(H26&lt;=5000,'Tabla probabilidad'!$B$8,IF(H26&gt;5000,'Tabla probabilidad'!$B$9)))))</f>
        <v>Baja</v>
      </c>
      <c r="J26" s="311">
        <f>IF(H26&lt;=2,'Tabla probabilidad'!$D$5,IF(H26&lt;=24,'Tabla probabilidad'!$D$6,IF(H26&lt;=500,'Tabla probabilidad'!$D$7,IF(H26&lt;=5000,'Tabla probabilidad'!$D$8,IF(H26&gt;5000,'Tabla probabilidad'!$D$9)))))</f>
        <v>0.4</v>
      </c>
      <c r="K26" s="286" t="s">
        <v>337</v>
      </c>
      <c r="L26" s="286"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86"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86" t="str">
        <f>VLOOKUP((I26&amp;L26),Hoja1!$B$4:$C$28,2,0)</f>
        <v>Moderado</v>
      </c>
      <c r="O26" s="193">
        <v>1</v>
      </c>
      <c r="P26" s="141" t="s">
        <v>338</v>
      </c>
      <c r="Q26" s="193" t="str">
        <f t="shared" si="0"/>
        <v>Probabilidad</v>
      </c>
      <c r="R26" s="193" t="s">
        <v>269</v>
      </c>
      <c r="S26" s="193" t="s">
        <v>270</v>
      </c>
      <c r="T26" s="194">
        <f>VLOOKUP(R26&amp;S26,Hoja1!$Q$4:$R$9,2,0)</f>
        <v>0.45</v>
      </c>
      <c r="U26" s="193" t="s">
        <v>271</v>
      </c>
      <c r="V26" s="193" t="s">
        <v>272</v>
      </c>
      <c r="W26" s="193" t="s">
        <v>273</v>
      </c>
      <c r="X26" s="194">
        <f>IF(Q26="Probabilidad",($J$26*T26),IF(Q26="Impacto"," "))</f>
        <v>0.18000000000000002</v>
      </c>
      <c r="Y26" s="194" t="str">
        <f>IF(Z26&lt;=20%,'Tabla probabilidad'!$B$5,IF(Z26&lt;=40%,'Tabla probabilidad'!$B$6,IF(Z26&lt;=60%,'Tabla probabilidad'!$B$7,IF(Z26&lt;=80%,'Tabla probabilidad'!$B$8,IF(Z26&lt;=100%,'Tabla probabilidad'!$B$9)))))</f>
        <v>Baja</v>
      </c>
      <c r="Z26" s="194">
        <f>IF(R26="Preventivo",(J26-(J26*T26)),IF(R26="Detectivo",(J26-(J26*T26)),IF(R26="Correctivo",(J26))))</f>
        <v>0.22</v>
      </c>
      <c r="AA26" s="307" t="str">
        <f>IF(AB26&lt;=20%,'Tabla probabilidad'!$B$5,IF(AB26&lt;=40%,'Tabla probabilidad'!$B$6,IF(AB26&lt;=60%,'Tabla probabilidad'!$B$7,IF(AB26&lt;=80%,'Tabla probabilidad'!$B$8,IF(AB26&lt;=100%,'Tabla probabilidad'!$B$9)))))</f>
        <v>Baja</v>
      </c>
      <c r="AB26" s="307">
        <f>AVERAGE(Z26:Z29)</f>
        <v>0.22999999999999998</v>
      </c>
      <c r="AC26" s="194" t="str">
        <f t="shared" si="1"/>
        <v>Moderado</v>
      </c>
      <c r="AD26" s="194">
        <f>IF(Q26="Probabilidad",(($M$26-0)),IF(Q26="Impacto",($M$26-($M$26*T26))))</f>
        <v>0.6</v>
      </c>
      <c r="AE26" s="307" t="str">
        <f>IF(AF26&lt;=20%,"Leve",IF(AF26&lt;=40%,"Menor",IF(AF26&lt;=60%,"Moderado",IF(AF26&lt;=80%,"Mayor",IF(AF26&lt;=100%,"Catastrófico")))))</f>
        <v>Moderado</v>
      </c>
      <c r="AF26" s="307">
        <f>AVERAGE(AD26:AD29)</f>
        <v>0.6</v>
      </c>
      <c r="AG26" s="292" t="str">
        <f>VLOOKUP(AA26&amp;AE26,Hoja1!$B$4:$C$28,2,0)</f>
        <v>Moderado</v>
      </c>
      <c r="AH26" s="292" t="s">
        <v>274</v>
      </c>
      <c r="AI26" s="208" t="s">
        <v>338</v>
      </c>
      <c r="AJ26" s="203" t="s">
        <v>482</v>
      </c>
      <c r="AK26" s="204"/>
      <c r="AL26" s="211">
        <v>44287</v>
      </c>
      <c r="AM26" s="212">
        <v>44377</v>
      </c>
      <c r="AN26" s="216" t="s">
        <v>501</v>
      </c>
    </row>
    <row r="27" spans="1:40" ht="43.15">
      <c r="A27" s="286"/>
      <c r="B27" s="293"/>
      <c r="C27" s="310"/>
      <c r="D27" s="199" t="s">
        <v>339</v>
      </c>
      <c r="E27" s="287"/>
      <c r="F27" s="286"/>
      <c r="G27" s="286"/>
      <c r="H27" s="286"/>
      <c r="I27" s="309"/>
      <c r="J27" s="311"/>
      <c r="K27" s="286"/>
      <c r="L27" s="306"/>
      <c r="M27" s="306"/>
      <c r="N27" s="286"/>
      <c r="O27" s="193">
        <v>2</v>
      </c>
      <c r="P27" s="141" t="s">
        <v>340</v>
      </c>
      <c r="Q27" s="193" t="str">
        <f t="shared" si="0"/>
        <v>Probabilidad</v>
      </c>
      <c r="R27" s="193" t="s">
        <v>269</v>
      </c>
      <c r="S27" s="193" t="s">
        <v>270</v>
      </c>
      <c r="T27" s="194">
        <f>VLOOKUP(R27&amp;S27,Hoja1!$Q$4:$R$9,2,0)</f>
        <v>0.45</v>
      </c>
      <c r="U27" s="193" t="s">
        <v>271</v>
      </c>
      <c r="V27" s="193" t="s">
        <v>272</v>
      </c>
      <c r="W27" s="193" t="s">
        <v>273</v>
      </c>
      <c r="X27" s="194">
        <f>IF(Q27="Probabilidad",($J$26*T27),IF(Q27="Impacto"," "))</f>
        <v>0.18000000000000002</v>
      </c>
      <c r="Y27" s="194" t="str">
        <f>IF(Z27&lt;=20%,'Tabla probabilidad'!$B$5,IF(Z27&lt;=40%,'Tabla probabilidad'!$B$6,IF(Z27&lt;=60%,'Tabla probabilidad'!$B$7,IF(Z27&lt;=80%,'Tabla probabilidad'!$B$8,IF(Z27&lt;=100%,'Tabla probabilidad'!$B$9)))))</f>
        <v>Baja</v>
      </c>
      <c r="Z27" s="194">
        <f>IF(R27="Preventivo",(J26-(J26*T27)),IF(R27="Detectivo",(J26-(J26*T27)),IF(R27="Correctivo",(J26))))</f>
        <v>0.22</v>
      </c>
      <c r="AA27" s="308"/>
      <c r="AB27" s="308"/>
      <c r="AC27" s="194" t="str">
        <f t="shared" si="1"/>
        <v>Moderado</v>
      </c>
      <c r="AD27" s="194">
        <f>IF(Q27="Probabilidad",(($M$26-0)),IF(Q27="Impacto",($M$26-($M$26*T27))))</f>
        <v>0.6</v>
      </c>
      <c r="AE27" s="308"/>
      <c r="AF27" s="308"/>
      <c r="AG27" s="293"/>
      <c r="AH27" s="293"/>
      <c r="AI27" s="208" t="s">
        <v>340</v>
      </c>
      <c r="AJ27" s="203" t="s">
        <v>482</v>
      </c>
      <c r="AK27" s="204"/>
      <c r="AL27" s="211">
        <v>44287</v>
      </c>
      <c r="AM27" s="212">
        <v>44377</v>
      </c>
      <c r="AN27" s="216" t="s">
        <v>502</v>
      </c>
    </row>
    <row r="28" spans="1:40" ht="57.6">
      <c r="A28" s="286"/>
      <c r="B28" s="293"/>
      <c r="C28" s="310"/>
      <c r="D28" s="199" t="s">
        <v>341</v>
      </c>
      <c r="E28" s="287"/>
      <c r="F28" s="286"/>
      <c r="G28" s="286"/>
      <c r="H28" s="286"/>
      <c r="I28" s="309"/>
      <c r="J28" s="311"/>
      <c r="K28" s="286"/>
      <c r="L28" s="306"/>
      <c r="M28" s="306"/>
      <c r="N28" s="286"/>
      <c r="O28" s="193">
        <v>3</v>
      </c>
      <c r="P28" s="141" t="s">
        <v>342</v>
      </c>
      <c r="Q28" s="193" t="str">
        <f t="shared" si="0"/>
        <v>Probabilidad</v>
      </c>
      <c r="R28" s="193" t="s">
        <v>319</v>
      </c>
      <c r="S28" s="193" t="s">
        <v>270</v>
      </c>
      <c r="T28" s="194">
        <f>VLOOKUP(R28&amp;S28,Hoja1!$Q$4:$R$9,2,0)</f>
        <v>0.35</v>
      </c>
      <c r="U28" s="193" t="s">
        <v>271</v>
      </c>
      <c r="V28" s="193" t="s">
        <v>272</v>
      </c>
      <c r="W28" s="193" t="s">
        <v>273</v>
      </c>
      <c r="X28" s="194">
        <f>IF(Q28="Probabilidad",($J$26*T28),IF(Q28="Impacto"," "))</f>
        <v>0.13999999999999999</v>
      </c>
      <c r="Y28" s="194" t="str">
        <f>IF(Z28&lt;=20%,'Tabla probabilidad'!$B$5,IF(Z28&lt;=40%,'Tabla probabilidad'!$B$6,IF(Z28&lt;=60%,'Tabla probabilidad'!$B$7,IF(Z28&lt;=80%,'Tabla probabilidad'!$B$8,IF(Z28&lt;=100%,'Tabla probabilidad'!$B$9)))))</f>
        <v>Baja</v>
      </c>
      <c r="Z28" s="194">
        <f>IF(R28="Preventivo",(J26-(J26*T28)),IF(R28="Detectivo",(J26-(J26*T28)),IF(R28="Correctivo",(J26))))</f>
        <v>0.26</v>
      </c>
      <c r="AA28" s="308"/>
      <c r="AB28" s="308"/>
      <c r="AC28" s="194" t="str">
        <f t="shared" si="1"/>
        <v>Moderado</v>
      </c>
      <c r="AD28" s="194">
        <f>IF(Q28="Probabilidad",(($M$26-0)),IF(Q28="Impacto",($M$26-($M$26*T28))))</f>
        <v>0.6</v>
      </c>
      <c r="AE28" s="308"/>
      <c r="AF28" s="308"/>
      <c r="AG28" s="293"/>
      <c r="AH28" s="293"/>
      <c r="AI28" s="208" t="s">
        <v>342</v>
      </c>
      <c r="AJ28" s="203" t="s">
        <v>482</v>
      </c>
      <c r="AK28" s="204"/>
      <c r="AL28" s="211">
        <v>44287</v>
      </c>
      <c r="AM28" s="212">
        <v>44377</v>
      </c>
      <c r="AN28" s="216" t="s">
        <v>503</v>
      </c>
    </row>
    <row r="29" spans="1:40" ht="45.75" customHeight="1">
      <c r="A29" s="286"/>
      <c r="B29" s="294"/>
      <c r="C29" s="310"/>
      <c r="D29" s="199" t="s">
        <v>343</v>
      </c>
      <c r="E29" s="287"/>
      <c r="F29" s="286"/>
      <c r="G29" s="286"/>
      <c r="H29" s="286"/>
      <c r="I29" s="309"/>
      <c r="J29" s="311"/>
      <c r="K29" s="286"/>
      <c r="L29" s="306"/>
      <c r="M29" s="306"/>
      <c r="N29" s="286"/>
      <c r="O29" s="193">
        <v>5</v>
      </c>
      <c r="P29" s="141" t="s">
        <v>504</v>
      </c>
      <c r="Q29" s="193" t="str">
        <f t="shared" si="0"/>
        <v>Probabilidad</v>
      </c>
      <c r="R29" s="193" t="s">
        <v>269</v>
      </c>
      <c r="S29" s="193" t="s">
        <v>270</v>
      </c>
      <c r="T29" s="194">
        <f>VLOOKUP(R29&amp;S29,Hoja1!$Q$4:$R$9,2,0)</f>
        <v>0.45</v>
      </c>
      <c r="U29" s="193" t="s">
        <v>271</v>
      </c>
      <c r="V29" s="193" t="s">
        <v>272</v>
      </c>
      <c r="W29" s="193" t="s">
        <v>273</v>
      </c>
      <c r="X29" s="194">
        <f>IF(Q29="Probabilidad",($J$26*T29),IF(Q29="Impacto"," "))</f>
        <v>0.18000000000000002</v>
      </c>
      <c r="Y29" s="194" t="str">
        <f>IF(Z29&lt;=20%,'Tabla probabilidad'!$B$5,IF(Z29&lt;=40%,'Tabla probabilidad'!$B$6,IF(Z29&lt;=60%,'Tabla probabilidad'!$B$7,IF(Z29&lt;=80%,'Tabla probabilidad'!$B$8,IF(Z29&lt;=100%,'Tabla probabilidad'!$B$9)))))</f>
        <v>Baja</v>
      </c>
      <c r="Z29" s="194">
        <f>IF(R29="Preventivo",(J26-(J26*T29)),IF(R29="Detectivo",(J26-(J26*T29)),IF(R29="Correctivo",(J26))))</f>
        <v>0.22</v>
      </c>
      <c r="AA29" s="312"/>
      <c r="AB29" s="312"/>
      <c r="AC29" s="194" t="str">
        <f t="shared" si="1"/>
        <v>Moderado</v>
      </c>
      <c r="AD29" s="194">
        <f>IF(Q29="Probabilidad",(($M$26-0)),IF(Q29="Impacto",($M$26-($M$26*T29))))</f>
        <v>0.6</v>
      </c>
      <c r="AE29" s="312"/>
      <c r="AF29" s="312"/>
      <c r="AG29" s="294"/>
      <c r="AH29" s="293"/>
      <c r="AI29" s="208" t="s">
        <v>505</v>
      </c>
      <c r="AJ29" s="203" t="s">
        <v>482</v>
      </c>
      <c r="AK29" s="204"/>
      <c r="AL29" s="211">
        <v>44287</v>
      </c>
      <c r="AM29" s="212">
        <v>44377</v>
      </c>
      <c r="AN29" s="216" t="s">
        <v>506</v>
      </c>
    </row>
    <row r="30" spans="1:40">
      <c r="A30"/>
      <c r="B30"/>
      <c r="C30"/>
      <c r="E30"/>
      <c r="F30"/>
      <c r="G30"/>
      <c r="H30"/>
      <c r="I30"/>
      <c r="J30"/>
      <c r="K30"/>
      <c r="L30"/>
      <c r="M30"/>
      <c r="N30"/>
      <c r="O30"/>
      <c r="Q30"/>
      <c r="R30"/>
      <c r="S30"/>
      <c r="T30"/>
      <c r="U30"/>
      <c r="V30"/>
      <c r="W30"/>
      <c r="X30"/>
      <c r="Y30"/>
      <c r="Z30"/>
      <c r="AA30"/>
      <c r="AB30"/>
      <c r="AC30"/>
      <c r="AD30"/>
      <c r="AE30"/>
      <c r="AF30"/>
      <c r="AG30"/>
      <c r="AH30"/>
    </row>
    <row r="31" spans="1:40">
      <c r="A31"/>
      <c r="B31"/>
      <c r="C31"/>
      <c r="E31"/>
      <c r="F31"/>
      <c r="G31"/>
      <c r="H31"/>
      <c r="I31"/>
      <c r="J31"/>
      <c r="K31"/>
      <c r="L31"/>
      <c r="M31"/>
      <c r="N31"/>
      <c r="O31"/>
      <c r="Q31"/>
      <c r="R31"/>
      <c r="S31"/>
      <c r="T31"/>
      <c r="U31"/>
      <c r="V31"/>
      <c r="W31"/>
      <c r="X31"/>
      <c r="Y31"/>
      <c r="Z31"/>
      <c r="AA31"/>
      <c r="AB31"/>
      <c r="AC31"/>
      <c r="AD31"/>
      <c r="AE31"/>
      <c r="AF31"/>
      <c r="AG31"/>
      <c r="AH31"/>
    </row>
    <row r="32" spans="1:40">
      <c r="A32"/>
      <c r="B32"/>
      <c r="C32"/>
      <c r="E32"/>
      <c r="F32"/>
      <c r="G32"/>
      <c r="H32"/>
      <c r="I32"/>
      <c r="J32"/>
      <c r="K32"/>
      <c r="L32"/>
      <c r="M32"/>
      <c r="N32"/>
      <c r="O32"/>
      <c r="Q32"/>
      <c r="R32"/>
      <c r="S32"/>
      <c r="T32"/>
      <c r="U32"/>
      <c r="V32"/>
      <c r="W32"/>
      <c r="X32"/>
      <c r="Y32"/>
      <c r="Z32"/>
      <c r="AA32"/>
      <c r="AB32"/>
      <c r="AC32"/>
      <c r="AD32"/>
      <c r="AE32"/>
      <c r="AF32"/>
      <c r="AG32"/>
      <c r="AH32"/>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sheetData>
  <mergeCells count="156">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13:A15"/>
    <mergeCell ref="B13:B15"/>
    <mergeCell ref="C13:C15"/>
    <mergeCell ref="E13:E15"/>
    <mergeCell ref="F13:F15"/>
    <mergeCell ref="G13:G15"/>
    <mergeCell ref="H13:H15"/>
    <mergeCell ref="I13:I15"/>
    <mergeCell ref="M10:M12"/>
    <mergeCell ref="N10:N12"/>
    <mergeCell ref="AA10:AA12"/>
    <mergeCell ref="AB10:AB12"/>
    <mergeCell ref="AE10:AE12"/>
    <mergeCell ref="AF10:AF12"/>
    <mergeCell ref="G10:G12"/>
    <mergeCell ref="H10:H12"/>
    <mergeCell ref="I10:I12"/>
    <mergeCell ref="J10:J12"/>
    <mergeCell ref="K10:K12"/>
    <mergeCell ref="L10:L12"/>
    <mergeCell ref="AB13:AB15"/>
    <mergeCell ref="AE13:AE15"/>
    <mergeCell ref="AF13:AF15"/>
    <mergeCell ref="AG13:AG15"/>
    <mergeCell ref="AH13:AH15"/>
    <mergeCell ref="A16:A19"/>
    <mergeCell ref="B16:B19"/>
    <mergeCell ref="C16:C19"/>
    <mergeCell ref="E16:E19"/>
    <mergeCell ref="F16:F19"/>
    <mergeCell ref="J13:J15"/>
    <mergeCell ref="K13:K15"/>
    <mergeCell ref="L13:L15"/>
    <mergeCell ref="M13:M15"/>
    <mergeCell ref="N13:N15"/>
    <mergeCell ref="AA13:AA15"/>
    <mergeCell ref="AG16:AG19"/>
    <mergeCell ref="AH16:AH19"/>
    <mergeCell ref="N16:N19"/>
    <mergeCell ref="AA16:AA19"/>
    <mergeCell ref="AB16:AB19"/>
    <mergeCell ref="AE16:AE19"/>
    <mergeCell ref="AF16:AF19"/>
    <mergeCell ref="B20:B23"/>
    <mergeCell ref="C20:C23"/>
    <mergeCell ref="E20:E23"/>
    <mergeCell ref="F20:F23"/>
    <mergeCell ref="G20:G23"/>
    <mergeCell ref="H20:H23"/>
    <mergeCell ref="I20:I23"/>
    <mergeCell ref="M16:M19"/>
    <mergeCell ref="G16:G19"/>
    <mergeCell ref="H16:H19"/>
    <mergeCell ref="I16:I19"/>
    <mergeCell ref="J16:J19"/>
    <mergeCell ref="K16:K19"/>
    <mergeCell ref="L16:L19"/>
    <mergeCell ref="AB20:AB23"/>
    <mergeCell ref="AE20:AE23"/>
    <mergeCell ref="AF20:AF23"/>
    <mergeCell ref="AG20:AG23"/>
    <mergeCell ref="AH20:AH23"/>
    <mergeCell ref="A24:A25"/>
    <mergeCell ref="B24:B25"/>
    <mergeCell ref="C24:C25"/>
    <mergeCell ref="E24:E25"/>
    <mergeCell ref="F24:F25"/>
    <mergeCell ref="J20:J23"/>
    <mergeCell ref="K20:K23"/>
    <mergeCell ref="L20:L23"/>
    <mergeCell ref="M20:M23"/>
    <mergeCell ref="N20:N23"/>
    <mergeCell ref="AA20:AA23"/>
    <mergeCell ref="AG24:AG25"/>
    <mergeCell ref="AH24:AH25"/>
    <mergeCell ref="N24:N25"/>
    <mergeCell ref="AA24:AA25"/>
    <mergeCell ref="AB24:AB25"/>
    <mergeCell ref="AE24:AE25"/>
    <mergeCell ref="AF24:AF25"/>
    <mergeCell ref="A20:A23"/>
    <mergeCell ref="A26:A29"/>
    <mergeCell ref="B26:B29"/>
    <mergeCell ref="C26:C29"/>
    <mergeCell ref="E26:E29"/>
    <mergeCell ref="F26:F29"/>
    <mergeCell ref="G26:G29"/>
    <mergeCell ref="H26:H29"/>
    <mergeCell ref="I26:I29"/>
    <mergeCell ref="M24:M25"/>
    <mergeCell ref="G24:G25"/>
    <mergeCell ref="H24:H25"/>
    <mergeCell ref="I24:I25"/>
    <mergeCell ref="J24:J25"/>
    <mergeCell ref="K24:K25"/>
    <mergeCell ref="L24:L25"/>
    <mergeCell ref="AB26:AB29"/>
    <mergeCell ref="AE26:AE29"/>
    <mergeCell ref="AF26:AF29"/>
    <mergeCell ref="AG26:AG29"/>
    <mergeCell ref="AH26:AH29"/>
    <mergeCell ref="J26:J29"/>
    <mergeCell ref="K26:K29"/>
    <mergeCell ref="L26:L29"/>
    <mergeCell ref="M26:M29"/>
    <mergeCell ref="N26:N29"/>
    <mergeCell ref="AA26:AA29"/>
  </mergeCells>
  <conditionalFormatting sqref="I10">
    <cfRule type="containsText" dxfId="646" priority="199" operator="containsText" text="Muy Baja">
      <formula>NOT(ISERROR(SEARCH("Muy Baja",I10)))</formula>
    </cfRule>
    <cfRule type="containsText" dxfId="645" priority="200" operator="containsText" text="Baja">
      <formula>NOT(ISERROR(SEARCH("Baja",I10)))</formula>
    </cfRule>
    <cfRule type="containsText" dxfId="644" priority="202" operator="containsText" text="Muy Alta">
      <formula>NOT(ISERROR(SEARCH("Muy Alta",I10)))</formula>
    </cfRule>
    <cfRule type="containsText" dxfId="643" priority="203" operator="containsText" text="Alta">
      <formula>NOT(ISERROR(SEARCH("Alta",I10)))</formula>
    </cfRule>
    <cfRule type="containsText" dxfId="642" priority="204" operator="containsText" text="Media">
      <formula>NOT(ISERROR(SEARCH("Media",I10)))</formula>
    </cfRule>
    <cfRule type="containsText" dxfId="641" priority="205" operator="containsText" text="Media">
      <formula>NOT(ISERROR(SEARCH("Media",I10)))</formula>
    </cfRule>
    <cfRule type="containsText" dxfId="640" priority="206" operator="containsText" text="Media">
      <formula>NOT(ISERROR(SEARCH("Media",I10)))</formula>
    </cfRule>
    <cfRule type="containsText" dxfId="639" priority="207" operator="containsText" text="Muy Baja">
      <formula>NOT(ISERROR(SEARCH("Muy Baja",I10)))</formula>
    </cfRule>
    <cfRule type="containsText" dxfId="638" priority="208" operator="containsText" text="Baja">
      <formula>NOT(ISERROR(SEARCH("Baja",I10)))</formula>
    </cfRule>
    <cfRule type="containsText" dxfId="637" priority="209" operator="containsText" text="Muy Baja">
      <formula>NOT(ISERROR(SEARCH("Muy Baja",I10)))</formula>
    </cfRule>
    <cfRule type="containsText" dxfId="636" priority="210" operator="containsText" text="Muy Baja">
      <formula>NOT(ISERROR(SEARCH("Muy Baja",I10)))</formula>
    </cfRule>
    <cfRule type="containsText" dxfId="635" priority="211" operator="containsText" text="Muy Baja">
      <formula>NOT(ISERROR(SEARCH("Muy Baja",I10)))</formula>
    </cfRule>
    <cfRule type="containsText" dxfId="634" priority="212" operator="containsText" text="Muy Baja'Tabla probabilidad'!">
      <formula>NOT(ISERROR(SEARCH("Muy Baja'Tabla probabilidad'!",I10)))</formula>
    </cfRule>
    <cfRule type="containsText" dxfId="633" priority="213" operator="containsText" text="Muy bajo">
      <formula>NOT(ISERROR(SEARCH("Muy bajo",I10)))</formula>
    </cfRule>
    <cfRule type="containsText" dxfId="632" priority="214" operator="containsText" text="Alta">
      <formula>NOT(ISERROR(SEARCH("Alta",I10)))</formula>
    </cfRule>
    <cfRule type="containsText" dxfId="631" priority="215" operator="containsText" text="Media">
      <formula>NOT(ISERROR(SEARCH("Media",I10)))</formula>
    </cfRule>
    <cfRule type="containsText" dxfId="630" priority="216" operator="containsText" text="Baja">
      <formula>NOT(ISERROR(SEARCH("Baja",I10)))</formula>
    </cfRule>
    <cfRule type="containsText" dxfId="629" priority="217" operator="containsText" text="Muy baja">
      <formula>NOT(ISERROR(SEARCH("Muy baja",I10)))</formula>
    </cfRule>
    <cfRule type="cellIs" dxfId="628" priority="220" operator="between">
      <formula>1</formula>
      <formula>2</formula>
    </cfRule>
    <cfRule type="cellIs" dxfId="627" priority="221" operator="between">
      <formula>0</formula>
      <formula>2</formula>
    </cfRule>
  </conditionalFormatting>
  <conditionalFormatting sqref="I10">
    <cfRule type="containsText" dxfId="626" priority="201" operator="containsText" text="Muy Alta">
      <formula>NOT(ISERROR(SEARCH("Muy Alta",I10)))</formula>
    </cfRule>
  </conditionalFormatting>
  <conditionalFormatting sqref="L10 L16 L20 L24 L26">
    <cfRule type="containsText" dxfId="625" priority="193" operator="containsText" text="Catastrófico">
      <formula>NOT(ISERROR(SEARCH("Catastrófico",L10)))</formula>
    </cfRule>
    <cfRule type="containsText" dxfId="624" priority="194" operator="containsText" text="Mayor">
      <formula>NOT(ISERROR(SEARCH("Mayor",L10)))</formula>
    </cfRule>
    <cfRule type="containsText" dxfId="623" priority="195" operator="containsText" text="Alta">
      <formula>NOT(ISERROR(SEARCH("Alta",L10)))</formula>
    </cfRule>
    <cfRule type="containsText" dxfId="622" priority="196" operator="containsText" text="Moderado">
      <formula>NOT(ISERROR(SEARCH("Moderado",L10)))</formula>
    </cfRule>
    <cfRule type="containsText" dxfId="621" priority="197" operator="containsText" text="Menor">
      <formula>NOT(ISERROR(SEARCH("Menor",L10)))</formula>
    </cfRule>
    <cfRule type="containsText" dxfId="620" priority="198" operator="containsText" text="Leve">
      <formula>NOT(ISERROR(SEARCH("Leve",L10)))</formula>
    </cfRule>
  </conditionalFormatting>
  <conditionalFormatting sqref="N10 N13 N16 N20">
    <cfRule type="containsText" dxfId="619" priority="188" operator="containsText" text="Extremo">
      <formula>NOT(ISERROR(SEARCH("Extremo",N10)))</formula>
    </cfRule>
    <cfRule type="containsText" dxfId="618" priority="189" operator="containsText" text="Alto">
      <formula>NOT(ISERROR(SEARCH("Alto",N10)))</formula>
    </cfRule>
    <cfRule type="containsText" dxfId="617" priority="190" operator="containsText" text="Bajo">
      <formula>NOT(ISERROR(SEARCH("Bajo",N10)))</formula>
    </cfRule>
    <cfRule type="containsText" dxfId="616" priority="191" operator="containsText" text="Moderado">
      <formula>NOT(ISERROR(SEARCH("Moderado",N10)))</formula>
    </cfRule>
    <cfRule type="containsText" dxfId="615" priority="192" operator="containsText" text="Extremo">
      <formula>NOT(ISERROR(SEARCH("Extremo",N10)))</formula>
    </cfRule>
  </conditionalFormatting>
  <conditionalFormatting sqref="M10 M13 M16 M20 M24 M26">
    <cfRule type="containsText" dxfId="614" priority="182" operator="containsText" text="Catastrófico">
      <formula>NOT(ISERROR(SEARCH("Catastrófico",M10)))</formula>
    </cfRule>
    <cfRule type="containsText" dxfId="613" priority="183" operator="containsText" text="Mayor">
      <formula>NOT(ISERROR(SEARCH("Mayor",M10)))</formula>
    </cfRule>
    <cfRule type="containsText" dxfId="612" priority="184" operator="containsText" text="Alta">
      <formula>NOT(ISERROR(SEARCH("Alta",M10)))</formula>
    </cfRule>
    <cfRule type="containsText" dxfId="611" priority="185" operator="containsText" text="Moderado">
      <formula>NOT(ISERROR(SEARCH("Moderado",M10)))</formula>
    </cfRule>
    <cfRule type="containsText" dxfId="610" priority="186" operator="containsText" text="Menor">
      <formula>NOT(ISERROR(SEARCH("Menor",M10)))</formula>
    </cfRule>
    <cfRule type="containsText" dxfId="609" priority="187" operator="containsText" text="Leve">
      <formula>NOT(ISERROR(SEARCH("Leve",M10)))</formula>
    </cfRule>
  </conditionalFormatting>
  <conditionalFormatting sqref="Y10:Y12 Y16:Y19 Y26:Y29">
    <cfRule type="containsText" dxfId="608" priority="176" operator="containsText" text="Muy Alta">
      <formula>NOT(ISERROR(SEARCH("Muy Alta",Y10)))</formula>
    </cfRule>
    <cfRule type="containsText" dxfId="607" priority="177" operator="containsText" text="Alta">
      <formula>NOT(ISERROR(SEARCH("Alta",Y10)))</formula>
    </cfRule>
    <cfRule type="containsText" dxfId="606" priority="178" operator="containsText" text="Media">
      <formula>NOT(ISERROR(SEARCH("Media",Y10)))</formula>
    </cfRule>
    <cfRule type="containsText" dxfId="605" priority="179" operator="containsText" text="Muy Baja">
      <formula>NOT(ISERROR(SEARCH("Muy Baja",Y10)))</formula>
    </cfRule>
    <cfRule type="containsText" dxfId="604" priority="180" operator="containsText" text="Baja">
      <formula>NOT(ISERROR(SEARCH("Baja",Y10)))</formula>
    </cfRule>
    <cfRule type="containsText" dxfId="603" priority="181" operator="containsText" text="Muy Baja">
      <formula>NOT(ISERROR(SEARCH("Muy Baja",Y10)))</formula>
    </cfRule>
  </conditionalFormatting>
  <conditionalFormatting sqref="AC10:AC12 AC16:AC19 AC26:AC29">
    <cfRule type="containsText" dxfId="602" priority="171" operator="containsText" text="Catastrófico">
      <formula>NOT(ISERROR(SEARCH("Catastrófico",AC10)))</formula>
    </cfRule>
    <cfRule type="containsText" dxfId="601" priority="172" operator="containsText" text="Mayor">
      <formula>NOT(ISERROR(SEARCH("Mayor",AC10)))</formula>
    </cfRule>
    <cfRule type="containsText" dxfId="600" priority="173" operator="containsText" text="Moderado">
      <formula>NOT(ISERROR(SEARCH("Moderado",AC10)))</formula>
    </cfRule>
    <cfRule type="containsText" dxfId="599" priority="174" operator="containsText" text="Menor">
      <formula>NOT(ISERROR(SEARCH("Menor",AC10)))</formula>
    </cfRule>
    <cfRule type="containsText" dxfId="598" priority="175" operator="containsText" text="Leve">
      <formula>NOT(ISERROR(SEARCH("Leve",AC10)))</formula>
    </cfRule>
  </conditionalFormatting>
  <conditionalFormatting sqref="AG10">
    <cfRule type="containsText" dxfId="597" priority="162" operator="containsText" text="Extremo">
      <formula>NOT(ISERROR(SEARCH("Extremo",AG10)))</formula>
    </cfRule>
    <cfRule type="containsText" dxfId="596" priority="163" operator="containsText" text="Alto">
      <formula>NOT(ISERROR(SEARCH("Alto",AG10)))</formula>
    </cfRule>
    <cfRule type="containsText" dxfId="595" priority="164" operator="containsText" text="Moderado">
      <formula>NOT(ISERROR(SEARCH("Moderado",AG10)))</formula>
    </cfRule>
    <cfRule type="containsText" dxfId="594" priority="165" operator="containsText" text="Menor">
      <formula>NOT(ISERROR(SEARCH("Menor",AG10)))</formula>
    </cfRule>
    <cfRule type="containsText" dxfId="593" priority="166" operator="containsText" text="Bajo">
      <formula>NOT(ISERROR(SEARCH("Bajo",AG10)))</formula>
    </cfRule>
    <cfRule type="containsText" dxfId="592" priority="167" operator="containsText" text="Moderado">
      <formula>NOT(ISERROR(SEARCH("Moderado",AG10)))</formula>
    </cfRule>
    <cfRule type="containsText" dxfId="591" priority="168" operator="containsText" text="Extremo">
      <formula>NOT(ISERROR(SEARCH("Extremo",AG10)))</formula>
    </cfRule>
    <cfRule type="containsText" dxfId="590" priority="169" operator="containsText" text="Baja">
      <formula>NOT(ISERROR(SEARCH("Baja",AG10)))</formula>
    </cfRule>
    <cfRule type="containsText" dxfId="589" priority="170" operator="containsText" text="Alto">
      <formula>NOT(ISERROR(SEARCH("Alto",AG10)))</formula>
    </cfRule>
  </conditionalFormatting>
  <conditionalFormatting sqref="AA10:AA29">
    <cfRule type="containsText" dxfId="588" priority="7" operator="containsText" text="Muy Baja">
      <formula>NOT(ISERROR(SEARCH("Muy Baja",AA10)))</formula>
    </cfRule>
    <cfRule type="containsText" dxfId="587" priority="157" operator="containsText" text="Muy Alta">
      <formula>NOT(ISERROR(SEARCH("Muy Alta",AA10)))</formula>
    </cfRule>
    <cfRule type="containsText" dxfId="586" priority="158" operator="containsText" text="Alta">
      <formula>NOT(ISERROR(SEARCH("Alta",AA10)))</formula>
    </cfRule>
    <cfRule type="containsText" dxfId="585" priority="159" operator="containsText" text="Media">
      <formula>NOT(ISERROR(SEARCH("Media",AA10)))</formula>
    </cfRule>
    <cfRule type="containsText" dxfId="584" priority="160" operator="containsText" text="Baja">
      <formula>NOT(ISERROR(SEARCH("Baja",AA10)))</formula>
    </cfRule>
    <cfRule type="containsText" dxfId="583" priority="161" operator="containsText" text="Muy Baja">
      <formula>NOT(ISERROR(SEARCH("Muy Baja",AA10)))</formula>
    </cfRule>
  </conditionalFormatting>
  <conditionalFormatting sqref="AE10:AE12 AE16:AE19 AE26:AE29">
    <cfRule type="containsText" dxfId="582" priority="152" operator="containsText" text="Catastrófico">
      <formula>NOT(ISERROR(SEARCH("Catastrófico",AE10)))</formula>
    </cfRule>
    <cfRule type="containsText" dxfId="581" priority="153" operator="containsText" text="Moderado">
      <formula>NOT(ISERROR(SEARCH("Moderado",AE10)))</formula>
    </cfRule>
    <cfRule type="containsText" dxfId="580" priority="154" operator="containsText" text="Menor">
      <formula>NOT(ISERROR(SEARCH("Menor",AE10)))</formula>
    </cfRule>
    <cfRule type="containsText" dxfId="579" priority="155" operator="containsText" text="Leve">
      <formula>NOT(ISERROR(SEARCH("Leve",AE10)))</formula>
    </cfRule>
    <cfRule type="containsText" dxfId="578" priority="156" operator="containsText" text="Mayor">
      <formula>NOT(ISERROR(SEARCH("Mayor",AE10)))</formula>
    </cfRule>
  </conditionalFormatting>
  <conditionalFormatting sqref="I13 I16 I20">
    <cfRule type="containsText" dxfId="577" priority="129" operator="containsText" text="Muy Baja">
      <formula>NOT(ISERROR(SEARCH("Muy Baja",I13)))</formula>
    </cfRule>
    <cfRule type="containsText" dxfId="576" priority="130" operator="containsText" text="Baja">
      <formula>NOT(ISERROR(SEARCH("Baja",I13)))</formula>
    </cfRule>
    <cfRule type="containsText" dxfId="575" priority="132" operator="containsText" text="Muy Alta">
      <formula>NOT(ISERROR(SEARCH("Muy Alta",I13)))</formula>
    </cfRule>
    <cfRule type="containsText" dxfId="574" priority="133" operator="containsText" text="Alta">
      <formula>NOT(ISERROR(SEARCH("Alta",I13)))</formula>
    </cfRule>
    <cfRule type="containsText" dxfId="573" priority="134" operator="containsText" text="Media">
      <formula>NOT(ISERROR(SEARCH("Media",I13)))</formula>
    </cfRule>
    <cfRule type="containsText" dxfId="572" priority="135" operator="containsText" text="Media">
      <formula>NOT(ISERROR(SEARCH("Media",I13)))</formula>
    </cfRule>
    <cfRule type="containsText" dxfId="571" priority="136" operator="containsText" text="Media">
      <formula>NOT(ISERROR(SEARCH("Media",I13)))</formula>
    </cfRule>
    <cfRule type="containsText" dxfId="570" priority="137" operator="containsText" text="Muy Baja">
      <formula>NOT(ISERROR(SEARCH("Muy Baja",I13)))</formula>
    </cfRule>
    <cfRule type="containsText" dxfId="569" priority="138" operator="containsText" text="Baja">
      <formula>NOT(ISERROR(SEARCH("Baja",I13)))</formula>
    </cfRule>
    <cfRule type="containsText" dxfId="568" priority="139" operator="containsText" text="Muy Baja">
      <formula>NOT(ISERROR(SEARCH("Muy Baja",I13)))</formula>
    </cfRule>
    <cfRule type="containsText" dxfId="567" priority="140" operator="containsText" text="Muy Baja">
      <formula>NOT(ISERROR(SEARCH("Muy Baja",I13)))</formula>
    </cfRule>
    <cfRule type="containsText" dxfId="566" priority="141" operator="containsText" text="Muy Baja">
      <formula>NOT(ISERROR(SEARCH("Muy Baja",I13)))</formula>
    </cfRule>
    <cfRule type="containsText" dxfId="565" priority="142" operator="containsText" text="Muy Baja'Tabla probabilidad'!">
      <formula>NOT(ISERROR(SEARCH("Muy Baja'Tabla probabilidad'!",I13)))</formula>
    </cfRule>
    <cfRule type="containsText" dxfId="564" priority="143" operator="containsText" text="Muy bajo">
      <formula>NOT(ISERROR(SEARCH("Muy bajo",I13)))</formula>
    </cfRule>
    <cfRule type="containsText" dxfId="563" priority="144" operator="containsText" text="Alta">
      <formula>NOT(ISERROR(SEARCH("Alta",I13)))</formula>
    </cfRule>
    <cfRule type="containsText" dxfId="562" priority="145" operator="containsText" text="Media">
      <formula>NOT(ISERROR(SEARCH("Media",I13)))</formula>
    </cfRule>
    <cfRule type="containsText" dxfId="561" priority="146" operator="containsText" text="Baja">
      <formula>NOT(ISERROR(SEARCH("Baja",I13)))</formula>
    </cfRule>
    <cfRule type="containsText" dxfId="560" priority="147" operator="containsText" text="Muy baja">
      <formula>NOT(ISERROR(SEARCH("Muy baja",I13)))</formula>
    </cfRule>
    <cfRule type="cellIs" dxfId="559" priority="150" operator="between">
      <formula>1</formula>
      <formula>2</formula>
    </cfRule>
    <cfRule type="cellIs" dxfId="558" priority="151" operator="between">
      <formula>0</formula>
      <formula>2</formula>
    </cfRule>
  </conditionalFormatting>
  <conditionalFormatting sqref="I13 I16 I20">
    <cfRule type="containsText" dxfId="557" priority="131" operator="containsText" text="Muy Alta">
      <formula>NOT(ISERROR(SEARCH("Muy Alta",I13)))</formula>
    </cfRule>
  </conditionalFormatting>
  <conditionalFormatting sqref="Y13:Y15">
    <cfRule type="containsText" dxfId="556" priority="123" operator="containsText" text="Muy Alta">
      <formula>NOT(ISERROR(SEARCH("Muy Alta",Y13)))</formula>
    </cfRule>
    <cfRule type="containsText" dxfId="555" priority="124" operator="containsText" text="Alta">
      <formula>NOT(ISERROR(SEARCH("Alta",Y13)))</formula>
    </cfRule>
    <cfRule type="containsText" dxfId="554" priority="125" operator="containsText" text="Media">
      <formula>NOT(ISERROR(SEARCH("Media",Y13)))</formula>
    </cfRule>
    <cfRule type="containsText" dxfId="553" priority="126" operator="containsText" text="Muy Baja">
      <formula>NOT(ISERROR(SEARCH("Muy Baja",Y13)))</formula>
    </cfRule>
    <cfRule type="containsText" dxfId="552" priority="127" operator="containsText" text="Baja">
      <formula>NOT(ISERROR(SEARCH("Baja",Y13)))</formula>
    </cfRule>
    <cfRule type="containsText" dxfId="551" priority="128" operator="containsText" text="Muy Baja">
      <formula>NOT(ISERROR(SEARCH("Muy Baja",Y13)))</formula>
    </cfRule>
  </conditionalFormatting>
  <conditionalFormatting sqref="AC13:AC15">
    <cfRule type="containsText" dxfId="550" priority="118" operator="containsText" text="Catastrófico">
      <formula>NOT(ISERROR(SEARCH("Catastrófico",AC13)))</formula>
    </cfRule>
    <cfRule type="containsText" dxfId="549" priority="119" operator="containsText" text="Mayor">
      <formula>NOT(ISERROR(SEARCH("Mayor",AC13)))</formula>
    </cfRule>
    <cfRule type="containsText" dxfId="548" priority="120" operator="containsText" text="Moderado">
      <formula>NOT(ISERROR(SEARCH("Moderado",AC13)))</formula>
    </cfRule>
    <cfRule type="containsText" dxfId="547" priority="121" operator="containsText" text="Menor">
      <formula>NOT(ISERROR(SEARCH("Menor",AC13)))</formula>
    </cfRule>
    <cfRule type="containsText" dxfId="546" priority="122" operator="containsText" text="Leve">
      <formula>NOT(ISERROR(SEARCH("Leve",AC13)))</formula>
    </cfRule>
  </conditionalFormatting>
  <conditionalFormatting sqref="AG13">
    <cfRule type="containsText" dxfId="545" priority="109" operator="containsText" text="Extremo">
      <formula>NOT(ISERROR(SEARCH("Extremo",AG13)))</formula>
    </cfRule>
    <cfRule type="containsText" dxfId="544" priority="110" operator="containsText" text="Alto">
      <formula>NOT(ISERROR(SEARCH("Alto",AG13)))</formula>
    </cfRule>
    <cfRule type="containsText" dxfId="543" priority="111" operator="containsText" text="Moderado">
      <formula>NOT(ISERROR(SEARCH("Moderado",AG13)))</formula>
    </cfRule>
    <cfRule type="containsText" dxfId="542" priority="112" operator="containsText" text="Menor">
      <formula>NOT(ISERROR(SEARCH("Menor",AG13)))</formula>
    </cfRule>
    <cfRule type="containsText" dxfId="541" priority="113" operator="containsText" text="Bajo">
      <formula>NOT(ISERROR(SEARCH("Bajo",AG13)))</formula>
    </cfRule>
    <cfRule type="containsText" dxfId="540" priority="114" operator="containsText" text="Moderado">
      <formula>NOT(ISERROR(SEARCH("Moderado",AG13)))</formula>
    </cfRule>
    <cfRule type="containsText" dxfId="539" priority="115" operator="containsText" text="Extremo">
      <formula>NOT(ISERROR(SEARCH("Extremo",AG13)))</formula>
    </cfRule>
    <cfRule type="containsText" dxfId="538" priority="116" operator="containsText" text="Baja">
      <formula>NOT(ISERROR(SEARCH("Baja",AG13)))</formula>
    </cfRule>
    <cfRule type="containsText" dxfId="537" priority="117" operator="containsText" text="Alto">
      <formula>NOT(ISERROR(SEARCH("Alto",AG13)))</formula>
    </cfRule>
  </conditionalFormatting>
  <conditionalFormatting sqref="AE13:AE15">
    <cfRule type="containsText" dxfId="536" priority="104" operator="containsText" text="Catastrófico">
      <formula>NOT(ISERROR(SEARCH("Catastrófico",AE13)))</formula>
    </cfRule>
    <cfRule type="containsText" dxfId="535" priority="105" operator="containsText" text="Moderado">
      <formula>NOT(ISERROR(SEARCH("Moderado",AE13)))</formula>
    </cfRule>
    <cfRule type="containsText" dxfId="534" priority="106" operator="containsText" text="Menor">
      <formula>NOT(ISERROR(SEARCH("Menor",AE13)))</formula>
    </cfRule>
    <cfRule type="containsText" dxfId="533" priority="107" operator="containsText" text="Leve">
      <formula>NOT(ISERROR(SEARCH("Leve",AE13)))</formula>
    </cfRule>
    <cfRule type="containsText" dxfId="532" priority="108" operator="containsText" text="Mayor">
      <formula>NOT(ISERROR(SEARCH("Mayor",AE13)))</formula>
    </cfRule>
  </conditionalFormatting>
  <conditionalFormatting sqref="AG16">
    <cfRule type="containsText" dxfId="531" priority="95" operator="containsText" text="Extremo">
      <formula>NOT(ISERROR(SEARCH("Extremo",AG16)))</formula>
    </cfRule>
    <cfRule type="containsText" dxfId="530" priority="96" operator="containsText" text="Alto">
      <formula>NOT(ISERROR(SEARCH("Alto",AG16)))</formula>
    </cfRule>
    <cfRule type="containsText" dxfId="529" priority="97" operator="containsText" text="Moderado">
      <formula>NOT(ISERROR(SEARCH("Moderado",AG16)))</formula>
    </cfRule>
    <cfRule type="containsText" dxfId="528" priority="98" operator="containsText" text="Menor">
      <formula>NOT(ISERROR(SEARCH("Menor",AG16)))</formula>
    </cfRule>
    <cfRule type="containsText" dxfId="527" priority="99" operator="containsText" text="Bajo">
      <formula>NOT(ISERROR(SEARCH("Bajo",AG16)))</formula>
    </cfRule>
    <cfRule type="containsText" dxfId="526" priority="100" operator="containsText" text="Moderado">
      <formula>NOT(ISERROR(SEARCH("Moderado",AG16)))</formula>
    </cfRule>
    <cfRule type="containsText" dxfId="525" priority="101" operator="containsText" text="Extremo">
      <formula>NOT(ISERROR(SEARCH("Extremo",AG16)))</formula>
    </cfRule>
    <cfRule type="containsText" dxfId="524" priority="102" operator="containsText" text="Baja">
      <formula>NOT(ISERROR(SEARCH("Baja",AG16)))</formula>
    </cfRule>
    <cfRule type="containsText" dxfId="523" priority="103" operator="containsText" text="Alto">
      <formula>NOT(ISERROR(SEARCH("Alto",AG16)))</formula>
    </cfRule>
  </conditionalFormatting>
  <conditionalFormatting sqref="Y20:Y23">
    <cfRule type="containsText" dxfId="522" priority="89" operator="containsText" text="Muy Alta">
      <formula>NOT(ISERROR(SEARCH("Muy Alta",Y20)))</formula>
    </cfRule>
    <cfRule type="containsText" dxfId="521" priority="90" operator="containsText" text="Alta">
      <formula>NOT(ISERROR(SEARCH("Alta",Y20)))</formula>
    </cfRule>
    <cfRule type="containsText" dxfId="520" priority="91" operator="containsText" text="Media">
      <formula>NOT(ISERROR(SEARCH("Media",Y20)))</formula>
    </cfRule>
    <cfRule type="containsText" dxfId="519" priority="92" operator="containsText" text="Muy Baja">
      <formula>NOT(ISERROR(SEARCH("Muy Baja",Y20)))</formula>
    </cfRule>
    <cfRule type="containsText" dxfId="518" priority="93" operator="containsText" text="Baja">
      <formula>NOT(ISERROR(SEARCH("Baja",Y20)))</formula>
    </cfRule>
    <cfRule type="containsText" dxfId="517" priority="94" operator="containsText" text="Muy Baja">
      <formula>NOT(ISERROR(SEARCH("Muy Baja",Y20)))</formula>
    </cfRule>
  </conditionalFormatting>
  <conditionalFormatting sqref="AC20:AC23">
    <cfRule type="containsText" dxfId="516" priority="84" operator="containsText" text="Catastrófico">
      <formula>NOT(ISERROR(SEARCH("Catastrófico",AC20)))</formula>
    </cfRule>
    <cfRule type="containsText" dxfId="515" priority="85" operator="containsText" text="Mayor">
      <formula>NOT(ISERROR(SEARCH("Mayor",AC20)))</formula>
    </cfRule>
    <cfRule type="containsText" dxfId="514" priority="86" operator="containsText" text="Moderado">
      <formula>NOT(ISERROR(SEARCH("Moderado",AC20)))</formula>
    </cfRule>
    <cfRule type="containsText" dxfId="513" priority="87" operator="containsText" text="Menor">
      <formula>NOT(ISERROR(SEARCH("Menor",AC20)))</formula>
    </cfRule>
    <cfRule type="containsText" dxfId="512" priority="88" operator="containsText" text="Leve">
      <formula>NOT(ISERROR(SEARCH("Leve",AC20)))</formula>
    </cfRule>
  </conditionalFormatting>
  <conditionalFormatting sqref="AG20">
    <cfRule type="containsText" dxfId="511" priority="75" operator="containsText" text="Extremo">
      <formula>NOT(ISERROR(SEARCH("Extremo",AG20)))</formula>
    </cfRule>
    <cfRule type="containsText" dxfId="510" priority="76" operator="containsText" text="Alto">
      <formula>NOT(ISERROR(SEARCH("Alto",AG20)))</formula>
    </cfRule>
    <cfRule type="containsText" dxfId="509" priority="77" operator="containsText" text="Moderado">
      <formula>NOT(ISERROR(SEARCH("Moderado",AG20)))</formula>
    </cfRule>
    <cfRule type="containsText" dxfId="508" priority="78" operator="containsText" text="Menor">
      <formula>NOT(ISERROR(SEARCH("Menor",AG20)))</formula>
    </cfRule>
    <cfRule type="containsText" dxfId="507" priority="79" operator="containsText" text="Bajo">
      <formula>NOT(ISERROR(SEARCH("Bajo",AG20)))</formula>
    </cfRule>
    <cfRule type="containsText" dxfId="506" priority="80" operator="containsText" text="Moderado">
      <formula>NOT(ISERROR(SEARCH("Moderado",AG20)))</formula>
    </cfRule>
    <cfRule type="containsText" dxfId="505" priority="81" operator="containsText" text="Extremo">
      <formula>NOT(ISERROR(SEARCH("Extremo",AG20)))</formula>
    </cfRule>
    <cfRule type="containsText" dxfId="504" priority="82" operator="containsText" text="Baja">
      <formula>NOT(ISERROR(SEARCH("Baja",AG20)))</formula>
    </cfRule>
    <cfRule type="containsText" dxfId="503" priority="83" operator="containsText" text="Alto">
      <formula>NOT(ISERROR(SEARCH("Alto",AG20)))</formula>
    </cfRule>
  </conditionalFormatting>
  <conditionalFormatting sqref="AE20:AE23">
    <cfRule type="containsText" dxfId="502" priority="70" operator="containsText" text="Catastrófico">
      <formula>NOT(ISERROR(SEARCH("Catastrófico",AE20)))</formula>
    </cfRule>
    <cfRule type="containsText" dxfId="501" priority="71" operator="containsText" text="Moderado">
      <formula>NOT(ISERROR(SEARCH("Moderado",AE20)))</formula>
    </cfRule>
    <cfRule type="containsText" dxfId="500" priority="72" operator="containsText" text="Menor">
      <formula>NOT(ISERROR(SEARCH("Menor",AE20)))</formula>
    </cfRule>
    <cfRule type="containsText" dxfId="499" priority="73" operator="containsText" text="Leve">
      <formula>NOT(ISERROR(SEARCH("Leve",AE20)))</formula>
    </cfRule>
    <cfRule type="containsText" dxfId="498" priority="74" operator="containsText" text="Mayor">
      <formula>NOT(ISERROR(SEARCH("Mayor",AE20)))</formula>
    </cfRule>
  </conditionalFormatting>
  <conditionalFormatting sqref="N24 N26">
    <cfRule type="containsText" dxfId="497" priority="65" operator="containsText" text="Extremo">
      <formula>NOT(ISERROR(SEARCH("Extremo",N24)))</formula>
    </cfRule>
    <cfRule type="containsText" dxfId="496" priority="66" operator="containsText" text="Alto">
      <formula>NOT(ISERROR(SEARCH("Alto",N24)))</formula>
    </cfRule>
    <cfRule type="containsText" dxfId="495" priority="67" operator="containsText" text="Bajo">
      <formula>NOT(ISERROR(SEARCH("Bajo",N24)))</formula>
    </cfRule>
    <cfRule type="containsText" dxfId="494" priority="68" operator="containsText" text="Moderado">
      <formula>NOT(ISERROR(SEARCH("Moderado",N24)))</formula>
    </cfRule>
    <cfRule type="containsText" dxfId="493" priority="69" operator="containsText" text="Extremo">
      <formula>NOT(ISERROR(SEARCH("Extremo",N24)))</formula>
    </cfRule>
  </conditionalFormatting>
  <conditionalFormatting sqref="I24 I26">
    <cfRule type="containsText" dxfId="492" priority="42" operator="containsText" text="Muy Baja">
      <formula>NOT(ISERROR(SEARCH("Muy Baja",I24)))</formula>
    </cfRule>
    <cfRule type="containsText" dxfId="491" priority="43" operator="containsText" text="Baja">
      <formula>NOT(ISERROR(SEARCH("Baja",I24)))</formula>
    </cfRule>
    <cfRule type="containsText" dxfId="490" priority="45" operator="containsText" text="Muy Alta">
      <formula>NOT(ISERROR(SEARCH("Muy Alta",I24)))</formula>
    </cfRule>
    <cfRule type="containsText" dxfId="489" priority="46" operator="containsText" text="Alta">
      <formula>NOT(ISERROR(SEARCH("Alta",I24)))</formula>
    </cfRule>
    <cfRule type="containsText" dxfId="488" priority="47" operator="containsText" text="Media">
      <formula>NOT(ISERROR(SEARCH("Media",I24)))</formula>
    </cfRule>
    <cfRule type="containsText" dxfId="487" priority="48" operator="containsText" text="Media">
      <formula>NOT(ISERROR(SEARCH("Media",I24)))</formula>
    </cfRule>
    <cfRule type="containsText" dxfId="486" priority="49" operator="containsText" text="Media">
      <formula>NOT(ISERROR(SEARCH("Media",I24)))</formula>
    </cfRule>
    <cfRule type="containsText" dxfId="485" priority="50" operator="containsText" text="Muy Baja">
      <formula>NOT(ISERROR(SEARCH("Muy Baja",I24)))</formula>
    </cfRule>
    <cfRule type="containsText" dxfId="484" priority="51" operator="containsText" text="Baja">
      <formula>NOT(ISERROR(SEARCH("Baja",I24)))</formula>
    </cfRule>
    <cfRule type="containsText" dxfId="483" priority="52" operator="containsText" text="Muy Baja">
      <formula>NOT(ISERROR(SEARCH("Muy Baja",I24)))</formula>
    </cfRule>
    <cfRule type="containsText" dxfId="482" priority="53" operator="containsText" text="Muy Baja">
      <formula>NOT(ISERROR(SEARCH("Muy Baja",I24)))</formula>
    </cfRule>
    <cfRule type="containsText" dxfId="481" priority="54" operator="containsText" text="Muy Baja">
      <formula>NOT(ISERROR(SEARCH("Muy Baja",I24)))</formula>
    </cfRule>
    <cfRule type="containsText" dxfId="480" priority="55" operator="containsText" text="Muy Baja'Tabla probabilidad'!">
      <formula>NOT(ISERROR(SEARCH("Muy Baja'Tabla probabilidad'!",I24)))</formula>
    </cfRule>
    <cfRule type="containsText" dxfId="479" priority="56" operator="containsText" text="Muy bajo">
      <formula>NOT(ISERROR(SEARCH("Muy bajo",I24)))</formula>
    </cfRule>
    <cfRule type="containsText" dxfId="478" priority="57" operator="containsText" text="Alta">
      <formula>NOT(ISERROR(SEARCH("Alta",I24)))</formula>
    </cfRule>
    <cfRule type="containsText" dxfId="477" priority="58" operator="containsText" text="Media">
      <formula>NOT(ISERROR(SEARCH("Media",I24)))</formula>
    </cfRule>
    <cfRule type="containsText" dxfId="476" priority="59" operator="containsText" text="Baja">
      <formula>NOT(ISERROR(SEARCH("Baja",I24)))</formula>
    </cfRule>
    <cfRule type="containsText" dxfId="475" priority="60" operator="containsText" text="Muy baja">
      <formula>NOT(ISERROR(SEARCH("Muy baja",I24)))</formula>
    </cfRule>
    <cfRule type="cellIs" dxfId="474" priority="63" operator="between">
      <formula>1</formula>
      <formula>2</formula>
    </cfRule>
    <cfRule type="cellIs" dxfId="473" priority="64" operator="between">
      <formula>0</formula>
      <formula>2</formula>
    </cfRule>
  </conditionalFormatting>
  <conditionalFormatting sqref="I24 I26">
    <cfRule type="containsText" dxfId="472" priority="44" operator="containsText" text="Muy Alta">
      <formula>NOT(ISERROR(SEARCH("Muy Alta",I24)))</formula>
    </cfRule>
  </conditionalFormatting>
  <conditionalFormatting sqref="Y24:Y25">
    <cfRule type="containsText" dxfId="471" priority="36" operator="containsText" text="Muy Alta">
      <formula>NOT(ISERROR(SEARCH("Muy Alta",Y24)))</formula>
    </cfRule>
    <cfRule type="containsText" dxfId="470" priority="37" operator="containsText" text="Alta">
      <formula>NOT(ISERROR(SEARCH("Alta",Y24)))</formula>
    </cfRule>
    <cfRule type="containsText" dxfId="469" priority="38" operator="containsText" text="Media">
      <formula>NOT(ISERROR(SEARCH("Media",Y24)))</formula>
    </cfRule>
    <cfRule type="containsText" dxfId="468" priority="39" operator="containsText" text="Muy Baja">
      <formula>NOT(ISERROR(SEARCH("Muy Baja",Y24)))</formula>
    </cfRule>
    <cfRule type="containsText" dxfId="467" priority="40" operator="containsText" text="Baja">
      <formula>NOT(ISERROR(SEARCH("Baja",Y24)))</formula>
    </cfRule>
    <cfRule type="containsText" dxfId="466" priority="41" operator="containsText" text="Muy Baja">
      <formula>NOT(ISERROR(SEARCH("Muy Baja",Y24)))</formula>
    </cfRule>
  </conditionalFormatting>
  <conditionalFormatting sqref="AC24:AC25">
    <cfRule type="containsText" dxfId="465" priority="31" operator="containsText" text="Catastrófico">
      <formula>NOT(ISERROR(SEARCH("Catastrófico",AC24)))</formula>
    </cfRule>
    <cfRule type="containsText" dxfId="464" priority="32" operator="containsText" text="Mayor">
      <formula>NOT(ISERROR(SEARCH("Mayor",AC24)))</formula>
    </cfRule>
    <cfRule type="containsText" dxfId="463" priority="33" operator="containsText" text="Moderado">
      <formula>NOT(ISERROR(SEARCH("Moderado",AC24)))</formula>
    </cfRule>
    <cfRule type="containsText" dxfId="462" priority="34" operator="containsText" text="Menor">
      <formula>NOT(ISERROR(SEARCH("Menor",AC24)))</formula>
    </cfRule>
    <cfRule type="containsText" dxfId="461" priority="35" operator="containsText" text="Leve">
      <formula>NOT(ISERROR(SEARCH("Leve",AC24)))</formula>
    </cfRule>
  </conditionalFormatting>
  <conditionalFormatting sqref="AG24">
    <cfRule type="containsText" dxfId="460" priority="22" operator="containsText" text="Extremo">
      <formula>NOT(ISERROR(SEARCH("Extremo",AG24)))</formula>
    </cfRule>
    <cfRule type="containsText" dxfId="459" priority="23" operator="containsText" text="Alto">
      <formula>NOT(ISERROR(SEARCH("Alto",AG24)))</formula>
    </cfRule>
    <cfRule type="containsText" dxfId="458" priority="24" operator="containsText" text="Moderado">
      <formula>NOT(ISERROR(SEARCH("Moderado",AG24)))</formula>
    </cfRule>
    <cfRule type="containsText" dxfId="457" priority="25" operator="containsText" text="Menor">
      <formula>NOT(ISERROR(SEARCH("Menor",AG24)))</formula>
    </cfRule>
    <cfRule type="containsText" dxfId="456" priority="26" operator="containsText" text="Bajo">
      <formula>NOT(ISERROR(SEARCH("Bajo",AG24)))</formula>
    </cfRule>
    <cfRule type="containsText" dxfId="455" priority="27" operator="containsText" text="Moderado">
      <formula>NOT(ISERROR(SEARCH("Moderado",AG24)))</formula>
    </cfRule>
    <cfRule type="containsText" dxfId="454" priority="28" operator="containsText" text="Extremo">
      <formula>NOT(ISERROR(SEARCH("Extremo",AG24)))</formula>
    </cfRule>
    <cfRule type="containsText" dxfId="453" priority="29" operator="containsText" text="Baja">
      <formula>NOT(ISERROR(SEARCH("Baja",AG24)))</formula>
    </cfRule>
    <cfRule type="containsText" dxfId="452" priority="30" operator="containsText" text="Alto">
      <formula>NOT(ISERROR(SEARCH("Alto",AG24)))</formula>
    </cfRule>
  </conditionalFormatting>
  <conditionalFormatting sqref="AE24:AE25">
    <cfRule type="containsText" dxfId="451" priority="17" operator="containsText" text="Catastrófico">
      <formula>NOT(ISERROR(SEARCH("Catastrófico",AE24)))</formula>
    </cfRule>
    <cfRule type="containsText" dxfId="450" priority="18" operator="containsText" text="Moderado">
      <formula>NOT(ISERROR(SEARCH("Moderado",AE24)))</formula>
    </cfRule>
    <cfRule type="containsText" dxfId="449" priority="19" operator="containsText" text="Menor">
      <formula>NOT(ISERROR(SEARCH("Menor",AE24)))</formula>
    </cfRule>
    <cfRule type="containsText" dxfId="448" priority="20" operator="containsText" text="Leve">
      <formula>NOT(ISERROR(SEARCH("Leve",AE24)))</formula>
    </cfRule>
    <cfRule type="containsText" dxfId="447" priority="21" operator="containsText" text="Mayor">
      <formula>NOT(ISERROR(SEARCH("Mayor",AE24)))</formula>
    </cfRule>
  </conditionalFormatting>
  <conditionalFormatting sqref="AG26">
    <cfRule type="containsText" dxfId="446" priority="8" operator="containsText" text="Extremo">
      <formula>NOT(ISERROR(SEARCH("Extremo",AG26)))</formula>
    </cfRule>
    <cfRule type="containsText" dxfId="445" priority="9" operator="containsText" text="Alto">
      <formula>NOT(ISERROR(SEARCH("Alto",AG26)))</formula>
    </cfRule>
    <cfRule type="containsText" dxfId="444" priority="10" operator="containsText" text="Moderado">
      <formula>NOT(ISERROR(SEARCH("Moderado",AG26)))</formula>
    </cfRule>
    <cfRule type="containsText" dxfId="443" priority="11" operator="containsText" text="Menor">
      <formula>NOT(ISERROR(SEARCH("Menor",AG26)))</formula>
    </cfRule>
    <cfRule type="containsText" dxfId="442" priority="12" operator="containsText" text="Bajo">
      <formula>NOT(ISERROR(SEARCH("Bajo",AG26)))</formula>
    </cfRule>
    <cfRule type="containsText" dxfId="441" priority="13" operator="containsText" text="Moderado">
      <formula>NOT(ISERROR(SEARCH("Moderado",AG26)))</formula>
    </cfRule>
    <cfRule type="containsText" dxfId="440" priority="14" operator="containsText" text="Extremo">
      <formula>NOT(ISERROR(SEARCH("Extremo",AG26)))</formula>
    </cfRule>
    <cfRule type="containsText" dxfId="439" priority="15" operator="containsText" text="Baja">
      <formula>NOT(ISERROR(SEARCH("Baja",AG26)))</formula>
    </cfRule>
    <cfRule type="containsText" dxfId="438" priority="16" operator="containsText" text="Alto">
      <formula>NOT(ISERROR(SEARCH("Alto",AG26)))</formula>
    </cfRule>
  </conditionalFormatting>
  <conditionalFormatting sqref="L13">
    <cfRule type="containsText" dxfId="437" priority="1" operator="containsText" text="Catastrófico">
      <formula>NOT(ISERROR(SEARCH("Catastrófico",L13)))</formula>
    </cfRule>
    <cfRule type="containsText" dxfId="436" priority="2" operator="containsText" text="Mayor">
      <formula>NOT(ISERROR(SEARCH("Mayor",L13)))</formula>
    </cfRule>
    <cfRule type="containsText" dxfId="435" priority="3" operator="containsText" text="Alta">
      <formula>NOT(ISERROR(SEARCH("Alta",L13)))</formula>
    </cfRule>
    <cfRule type="containsText" dxfId="434" priority="4" operator="containsText" text="Moderado">
      <formula>NOT(ISERROR(SEARCH("Moderado",L13)))</formula>
    </cfRule>
    <cfRule type="containsText" dxfId="433" priority="5" operator="containsText" text="Menor">
      <formula>NOT(ISERROR(SEARCH("Menor",L13)))</formula>
    </cfRule>
    <cfRule type="containsText" dxfId="432" priority="6" operator="containsText" text="Leve">
      <formula>NOT(ISERROR(SEARCH("Leve",L13)))</formula>
    </cfRule>
  </conditionalFormatting>
  <dataValidations count="4">
    <dataValidation allowBlank="1" showInputMessage="1" showErrorMessage="1" prompt="Seleccionar si el responsable es el responsable de las acciones es el nivel central" sqref="AJ8:AJ9" xr:uid="{02158738-79F9-48A9-88D9-C1345385B111}"/>
    <dataValidation allowBlank="1" showInputMessage="1" showErrorMessage="1" prompt="seleccionar si el responsable de ejecutar las acciones es el nivel central" sqref="AK9" xr:uid="{2668720A-3B69-479F-ADA3-34F05F408778}"/>
    <dataValidation allowBlank="1" showInputMessage="1" showErrorMessage="1" prompt="Describir las actividades que se van a desarrollar para el proyecto" sqref="AI8" xr:uid="{11371BB7-23B4-4300-B1A9-7C83EEA180E2}"/>
    <dataValidation allowBlank="1" showInputMessage="1" showErrorMessage="1" prompt="Enunciar cuál es el control" sqref="P10:P12 P16 AI10:AI12 AI22:AI25 AI16 P18:P20 P22:P25 AI18:AI20" xr:uid="{51F7DA92-23A5-4C72-BBDE-DF3DA61F6BDB}"/>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containsText" priority="218" operator="containsText" id="{5750D4ED-2BC2-48AC-B95A-10BACDA6B175}">
            <xm:f>NOT(ISERROR(SEARCH('Tabla probabilidad'!$B$5,I10)))</xm:f>
            <xm:f>'Tabla probabilidad'!$B$5</xm:f>
            <x14:dxf>
              <font>
                <color rgb="FF006100"/>
              </font>
              <fill>
                <patternFill>
                  <bgColor rgb="FFC6EFCE"/>
                </patternFill>
              </fill>
            </x14:dxf>
          </x14:cfRule>
          <x14:cfRule type="containsText" priority="219" operator="containsText" id="{539F0E94-B082-4AE8-BB54-5E7DEC1CA78B}">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D12438C8-8F09-4F9B-BF89-7F051009A0FB}">
            <xm:f>NOT(ISERROR(SEARCH('Tabla probabilidad'!$B$5,I13)))</xm:f>
            <xm:f>'Tabla probabilidad'!$B$5</xm:f>
            <x14:dxf>
              <font>
                <color rgb="FF006100"/>
              </font>
              <fill>
                <patternFill>
                  <bgColor rgb="FFC6EFCE"/>
                </patternFill>
              </fill>
            </x14:dxf>
          </x14:cfRule>
          <x14:cfRule type="containsText" priority="149" operator="containsText" id="{D23034FD-673F-44F6-8CF6-AD5D7FC5DFC8}">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640C6D4C-FC3B-4DED-9C2F-0D4D1CD64146}">
            <xm:f>NOT(ISERROR(SEARCH('Tabla probabilidad'!$B$5,I24)))</xm:f>
            <xm:f>'Tabla probabilidad'!$B$5</xm:f>
            <x14:dxf>
              <font>
                <color rgb="FF006100"/>
              </font>
              <fill>
                <patternFill>
                  <bgColor rgb="FFC6EFCE"/>
                </patternFill>
              </fill>
            </x14:dxf>
          </x14:cfRule>
          <x14:cfRule type="containsText" priority="62" operator="containsText" id="{1D6B5C11-2966-4517-B5F6-7A528ED41608}">
            <xm:f>NOT(ISERROR(SEARCH('Tabla probabilidad'!$B$5,I24)))</xm:f>
            <xm:f>'Tabla probabilidad'!$B$5</xm:f>
            <x14:dxf>
              <font>
                <color rgb="FF9C0006"/>
              </font>
              <fill>
                <patternFill>
                  <bgColor rgb="FFFFC7CE"/>
                </patternFill>
              </fill>
            </x14:dxf>
          </x14:cfRule>
          <xm:sqref>I24 I26</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133B7EC4-F663-44C2-8F49-505926B48E47}">
          <x14:formula1>
            <xm:f>LISTA!$K$3:$K$6</xm:f>
          </x14:formula1>
          <xm:sqref>AH10 AH13 AH16 AH20 AH24 AH26</xm:sqref>
        </x14:dataValidation>
        <x14:dataValidation type="list" allowBlank="1" showInputMessage="1" showErrorMessage="1" xr:uid="{6A3BC718-144A-45DA-80D5-AC56E8DE6085}">
          <x14:formula1>
            <xm:f>LISTA!$B$3:$B$9</xm:f>
          </x14:formula1>
          <xm:sqref>C10:C29</xm:sqref>
        </x14:dataValidation>
        <x14:dataValidation type="list" allowBlank="1" showInputMessage="1" showErrorMessage="1" xr:uid="{E5A27D9F-C024-449C-AE52-6C4A271E465B}">
          <x14:formula1>
            <xm:f>LISTA!$D$3:$D$31</xm:f>
          </x14:formula1>
          <xm:sqref>K10:K29</xm:sqref>
        </x14:dataValidation>
        <x14:dataValidation type="list" allowBlank="1" showInputMessage="1" showErrorMessage="1" xr:uid="{EF66F39C-ED80-46AD-88A8-0E2CB40435A8}">
          <x14:formula1>
            <xm:f>LISTA!$C$3:$C$10</xm:f>
          </x14:formula1>
          <xm:sqref>G10:G29</xm:sqref>
        </x14:dataValidation>
        <x14:dataValidation type="list" allowBlank="1" showInputMessage="1" showErrorMessage="1" xr:uid="{2056C51A-E6B5-418E-82D7-D68CE67B0479}">
          <x14:formula1>
            <xm:f>LISTA!$I$3:$I$4</xm:f>
          </x14:formula1>
          <xm:sqref>W10:W29</xm:sqref>
        </x14:dataValidation>
        <x14:dataValidation type="list" allowBlank="1" showInputMessage="1" showErrorMessage="1" xr:uid="{A691271F-4241-4E6F-B077-349B96A3E6F8}">
          <x14:formula1>
            <xm:f>LISTA!$H$3:$H$4</xm:f>
          </x14:formula1>
          <xm:sqref>V10:V29</xm:sqref>
        </x14:dataValidation>
        <x14:dataValidation type="list" allowBlank="1" showInputMessage="1" showErrorMessage="1" xr:uid="{54B4FFEA-2ED9-442F-8EAA-AFFAFD635749}">
          <x14:formula1>
            <xm:f>LISTA!$G$3:$G$4</xm:f>
          </x14:formula1>
          <xm:sqref>U10:U29</xm:sqref>
        </x14:dataValidation>
        <x14:dataValidation type="list" allowBlank="1" showInputMessage="1" showErrorMessage="1" xr:uid="{B9172B3F-F56F-4C40-A47A-02195C16E059}">
          <x14:formula1>
            <xm:f>LISTA!$F$3:$F$4</xm:f>
          </x14:formula1>
          <xm:sqref>S10:S29</xm:sqref>
        </x14:dataValidation>
        <x14:dataValidation type="list" allowBlank="1" showInputMessage="1" showErrorMessage="1" xr:uid="{7DE5AA43-A07C-4693-B391-5325242F7CD1}">
          <x14:formula1>
            <xm:f>LISTA!$E$3:$E$5</xm:f>
          </x14:formula1>
          <xm:sqref>R10:R29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4260-CFB8-48CB-B5C5-E9AAAF6A6227}">
  <sheetPr>
    <tabColor theme="4" tint="-0.249977111117893"/>
  </sheetPr>
  <dimension ref="A1:KF58"/>
  <sheetViews>
    <sheetView zoomScale="85" zoomScaleNormal="85" workbookViewId="0">
      <pane xSplit="3" ySplit="9" topLeftCell="AI25" activePane="bottomRight" state="frozen"/>
      <selection pane="bottomRight" activeCell="AN25" sqref="AN25"/>
      <selection pane="bottomLeft"/>
      <selection pane="topRight"/>
    </sheetView>
  </sheetViews>
  <sheetFormatPr defaultColWidth="11.42578125" defaultRowHeight="14.45"/>
  <cols>
    <col min="1" max="1" width="11.42578125" style="29"/>
    <col min="2" max="2" width="20"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bestFit="1" customWidth="1"/>
    <col min="11" max="11" width="24.28515625" style="29" customWidth="1"/>
    <col min="12" max="12" width="22.85546875" style="29" customWidth="1"/>
    <col min="13" max="15" width="9.140625" style="29" bestFit="1" customWidth="1"/>
    <col min="16" max="16" width="33.42578125" style="191" customWidth="1"/>
    <col min="17" max="17" width="13.140625" style="29" customWidth="1"/>
    <col min="18" max="20" width="9.140625" style="29" bestFit="1" customWidth="1"/>
    <col min="21" max="21" width="14.5703125" style="29" customWidth="1"/>
    <col min="22" max="22" width="9.140625" style="29" bestFit="1" customWidth="1"/>
    <col min="23" max="23" width="14" style="29" bestFit="1"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bestFit="1" customWidth="1"/>
    <col min="33" max="33" width="13.42578125" style="29" customWidth="1"/>
    <col min="34" max="34" width="20.5703125" style="29" customWidth="1"/>
    <col min="35" max="35" width="35.7109375" style="26" customWidth="1"/>
    <col min="36" max="36" width="14.85546875" style="26" customWidth="1"/>
    <col min="37" max="37" width="9.140625" style="26" bestFit="1" customWidth="1"/>
    <col min="38" max="39" width="14" style="26" customWidth="1"/>
    <col min="40" max="40" width="28.5703125" style="26" customWidth="1"/>
    <col min="41" max="292" width="11.42578125" style="26"/>
    <col min="293" max="16384" width="11.42578125" style="29"/>
  </cols>
  <sheetData>
    <row r="1" spans="1:292" s="218" customFormat="1" ht="16.5" customHeight="1">
      <c r="A1" s="344"/>
      <c r="B1" s="345"/>
      <c r="C1" s="345"/>
      <c r="D1" s="423" t="s">
        <v>509</v>
      </c>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8" customFormat="1" ht="39.75" customHeight="1">
      <c r="A2" s="346"/>
      <c r="B2" s="347"/>
      <c r="C2" s="347"/>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8" customFormat="1" ht="16.5" customHeight="1">
      <c r="A3" s="2"/>
      <c r="B3" s="2"/>
      <c r="C3" s="3"/>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8" customFormat="1" ht="26.25" customHeight="1">
      <c r="A4" s="338" t="s">
        <v>227</v>
      </c>
      <c r="B4" s="339"/>
      <c r="C4" s="340"/>
      <c r="D4" s="341" t="s">
        <v>228</v>
      </c>
      <c r="E4" s="342"/>
      <c r="F4" s="342"/>
      <c r="G4" s="342"/>
      <c r="H4" s="342"/>
      <c r="I4" s="342"/>
      <c r="J4" s="342"/>
      <c r="K4" s="342"/>
      <c r="L4" s="342"/>
      <c r="M4" s="342"/>
      <c r="N4" s="342"/>
      <c r="O4" s="343"/>
      <c r="P4" s="343"/>
      <c r="Q4" s="343"/>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8" customFormat="1" ht="58.5" customHeight="1">
      <c r="A5" s="338" t="s">
        <v>229</v>
      </c>
      <c r="B5" s="339"/>
      <c r="C5" s="340"/>
      <c r="D5" s="348" t="s">
        <v>22</v>
      </c>
      <c r="E5" s="349"/>
      <c r="F5" s="349"/>
      <c r="G5" s="349"/>
      <c r="H5" s="349"/>
      <c r="I5" s="349"/>
      <c r="J5" s="349"/>
      <c r="K5" s="349"/>
      <c r="L5" s="349"/>
      <c r="M5" s="349"/>
      <c r="N5" s="349"/>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8" customFormat="1" ht="18">
      <c r="A6" s="338" t="s">
        <v>230</v>
      </c>
      <c r="B6" s="339"/>
      <c r="C6" s="340"/>
      <c r="D6" s="341" t="s">
        <v>231</v>
      </c>
      <c r="E6" s="342"/>
      <c r="F6" s="342"/>
      <c r="G6" s="342"/>
      <c r="H6" s="342"/>
      <c r="I6" s="342"/>
      <c r="J6" s="342"/>
      <c r="K6" s="342"/>
      <c r="L6" s="342"/>
      <c r="M6" s="342"/>
      <c r="N6" s="342"/>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8" customFormat="1" ht="14.25" customHeight="1" thickBot="1">
      <c r="A7" s="332" t="s">
        <v>232</v>
      </c>
      <c r="B7" s="333"/>
      <c r="C7" s="333"/>
      <c r="D7" s="333"/>
      <c r="E7" s="333"/>
      <c r="F7" s="333"/>
      <c r="G7" s="333"/>
      <c r="H7" s="334"/>
      <c r="I7" s="332" t="s">
        <v>233</v>
      </c>
      <c r="J7" s="333"/>
      <c r="K7" s="333"/>
      <c r="L7" s="333"/>
      <c r="M7" s="333"/>
      <c r="N7" s="334"/>
      <c r="O7" s="332" t="s">
        <v>234</v>
      </c>
      <c r="P7" s="333"/>
      <c r="Q7" s="333"/>
      <c r="R7" s="333"/>
      <c r="S7" s="333"/>
      <c r="T7" s="333"/>
      <c r="U7" s="333"/>
      <c r="V7" s="333"/>
      <c r="W7" s="334"/>
      <c r="X7" s="332" t="s">
        <v>235</v>
      </c>
      <c r="Y7" s="333"/>
      <c r="Z7" s="333"/>
      <c r="AA7" s="333"/>
      <c r="AB7" s="333"/>
      <c r="AC7" s="333"/>
      <c r="AD7" s="333"/>
      <c r="AE7" s="333"/>
      <c r="AF7" s="333"/>
      <c r="AG7" s="333"/>
      <c r="AH7" s="334"/>
      <c r="AI7" s="209"/>
      <c r="AJ7" s="209"/>
      <c r="AK7" s="209"/>
      <c r="AL7" s="209"/>
      <c r="AM7" s="209"/>
      <c r="AN7" s="209"/>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8" customFormat="1" ht="16.5" customHeight="1" thickTop="1" thickBot="1">
      <c r="A8" s="302" t="s">
        <v>237</v>
      </c>
      <c r="B8" s="295" t="s">
        <v>238</v>
      </c>
      <c r="C8" s="323" t="s">
        <v>179</v>
      </c>
      <c r="D8" s="324" t="s">
        <v>181</v>
      </c>
      <c r="E8" s="324" t="s">
        <v>183</v>
      </c>
      <c r="F8" s="325" t="s">
        <v>185</v>
      </c>
      <c r="G8" s="320" t="s">
        <v>187</v>
      </c>
      <c r="H8" s="324" t="s">
        <v>239</v>
      </c>
      <c r="I8" s="321" t="s">
        <v>240</v>
      </c>
      <c r="J8" s="322" t="s">
        <v>241</v>
      </c>
      <c r="K8" s="320" t="s">
        <v>242</v>
      </c>
      <c r="L8" s="320" t="s">
        <v>243</v>
      </c>
      <c r="M8" s="322" t="s">
        <v>241</v>
      </c>
      <c r="N8" s="324" t="s">
        <v>193</v>
      </c>
      <c r="O8" s="326" t="s">
        <v>244</v>
      </c>
      <c r="P8" s="319" t="s">
        <v>195</v>
      </c>
      <c r="Q8" s="320" t="s">
        <v>197</v>
      </c>
      <c r="R8" s="319" t="s">
        <v>245</v>
      </c>
      <c r="S8" s="319"/>
      <c r="T8" s="319"/>
      <c r="U8" s="319"/>
      <c r="V8" s="319"/>
      <c r="W8" s="319"/>
      <c r="X8" s="330" t="s">
        <v>246</v>
      </c>
      <c r="Y8" s="326" t="s">
        <v>247</v>
      </c>
      <c r="Z8" s="326" t="s">
        <v>241</v>
      </c>
      <c r="AA8" s="200"/>
      <c r="AB8" s="200"/>
      <c r="AC8" s="326" t="s">
        <v>248</v>
      </c>
      <c r="AD8" s="326" t="s">
        <v>241</v>
      </c>
      <c r="AE8" s="200"/>
      <c r="AF8" s="200"/>
      <c r="AG8" s="330" t="s">
        <v>249</v>
      </c>
      <c r="AH8" s="326" t="s">
        <v>213</v>
      </c>
      <c r="AI8" s="428" t="s">
        <v>474</v>
      </c>
      <c r="AJ8" s="424" t="s">
        <v>475</v>
      </c>
      <c r="AK8" s="425"/>
      <c r="AL8" s="424" t="s">
        <v>476</v>
      </c>
      <c r="AM8" s="425"/>
      <c r="AN8" s="426" t="s">
        <v>510</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9" customFormat="1" ht="63" customHeight="1" thickTop="1" thickBot="1">
      <c r="A9" s="303"/>
      <c r="B9" s="296"/>
      <c r="C9" s="295"/>
      <c r="D9" s="320"/>
      <c r="E9" s="320"/>
      <c r="F9" s="295"/>
      <c r="G9" s="321"/>
      <c r="H9" s="320"/>
      <c r="I9" s="321"/>
      <c r="J9" s="322"/>
      <c r="K9" s="321"/>
      <c r="L9" s="321"/>
      <c r="M9" s="322"/>
      <c r="N9" s="320"/>
      <c r="O9" s="327"/>
      <c r="P9" s="320"/>
      <c r="Q9" s="321"/>
      <c r="R9" s="127" t="s">
        <v>254</v>
      </c>
      <c r="S9" s="127" t="s">
        <v>255</v>
      </c>
      <c r="T9" s="127" t="s">
        <v>256</v>
      </c>
      <c r="U9" s="127" t="s">
        <v>257</v>
      </c>
      <c r="V9" s="127" t="s">
        <v>258</v>
      </c>
      <c r="W9" s="127" t="s">
        <v>259</v>
      </c>
      <c r="X9" s="326"/>
      <c r="Y9" s="331"/>
      <c r="Z9" s="331"/>
      <c r="AA9" s="202" t="s">
        <v>260</v>
      </c>
      <c r="AB9" s="202" t="s">
        <v>241</v>
      </c>
      <c r="AC9" s="331"/>
      <c r="AD9" s="331"/>
      <c r="AE9" s="201" t="s">
        <v>248</v>
      </c>
      <c r="AF9" s="201" t="s">
        <v>241</v>
      </c>
      <c r="AG9" s="326"/>
      <c r="AH9" s="327"/>
      <c r="AI9" s="429"/>
      <c r="AJ9" s="215" t="s">
        <v>478</v>
      </c>
      <c r="AK9" s="215" t="s">
        <v>479</v>
      </c>
      <c r="AL9" s="215" t="s">
        <v>480</v>
      </c>
      <c r="AM9" s="215" t="s">
        <v>481</v>
      </c>
      <c r="AN9" s="427"/>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165.75" customHeight="1" thickTop="1">
      <c r="A10" s="288">
        <v>1</v>
      </c>
      <c r="B10" s="289" t="s">
        <v>261</v>
      </c>
      <c r="C10" s="297" t="s">
        <v>262</v>
      </c>
      <c r="D10" s="195" t="s">
        <v>263</v>
      </c>
      <c r="E10" s="298" t="s">
        <v>264</v>
      </c>
      <c r="F10" s="300" t="s">
        <v>265</v>
      </c>
      <c r="G10" s="288" t="s">
        <v>266</v>
      </c>
      <c r="H10" s="286">
        <v>24</v>
      </c>
      <c r="I10" s="309" t="str">
        <f>IF(H10&lt;=2,'Tabla probabilidad'!$B$5,IF(H10&lt;=24,'Tabla probabilidad'!$B$6,IF(H10&lt;=500,'Tabla probabilidad'!$B$7,IF(H10&lt;=5000,'Tabla probabilidad'!$B$8,IF(H10&gt;5000,'Tabla probabilidad'!$B$9)))))</f>
        <v>Baja</v>
      </c>
      <c r="J10" s="311">
        <f>IF(H10&lt;=2,'Tabla probabilidad'!$D$5,IF(H10&lt;=24,'Tabla probabilidad'!$D$6,IF(H10&lt;=500,'Tabla probabilidad'!$D$7,IF(H10&lt;=5000,'Tabla probabilidad'!$D$8,IF(H10&gt;5000,'Tabla probabilidad'!$D$9)))))</f>
        <v>0.4</v>
      </c>
      <c r="K10" s="286" t="s">
        <v>267</v>
      </c>
      <c r="L10" s="28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8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86" t="str">
        <f>VLOOKUP((I10&amp;L10),Hoja1!$B$4:$C$28,2,0)</f>
        <v>Moderado</v>
      </c>
      <c r="O10" s="193">
        <v>1</v>
      </c>
      <c r="P10" s="189" t="s">
        <v>268</v>
      </c>
      <c r="Q10" s="193" t="str">
        <f t="shared" ref="Q10:Q29"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07" t="str">
        <f>IF(AB10&lt;=20%,'Tabla probabilidad'!$B$5,IF(AB10&lt;=40%,'Tabla probabilidad'!$B$6,IF(AB10&lt;=60%,'Tabla probabilidad'!$B$7,IF(AB10&lt;=80%,'Tabla probabilidad'!$B$8,IF(AB10&lt;=100%,'Tabla probabilidad'!$B$9)))))</f>
        <v>Baja</v>
      </c>
      <c r="AB10" s="307">
        <f>AVERAGE(Z10:Z12)</f>
        <v>0.22</v>
      </c>
      <c r="AC10" s="194" t="str">
        <f t="shared" ref="AC10:AC29" si="1">IF(AD10&lt;=20%,"Leve",IF(AD10&lt;=40%,"Menor",IF(AD10&lt;=60%,"Moderado",IF(AD10&lt;=80%,"Mayor",IF(AD10&lt;=100%,"Catastrófico")))))</f>
        <v>Menor</v>
      </c>
      <c r="AD10" s="194">
        <f>IF(Q10="Probabilidad",(($M$10-0)),IF(Q10="Impacto",($M$10-($M$10*T10))))</f>
        <v>0.4</v>
      </c>
      <c r="AE10" s="307" t="str">
        <f>IF(AF10&lt;=20%,"Leve",IF(AF10&lt;=40%,"Menor",IF(AF10&lt;=60%,"Moderado",IF(AF10&lt;=80%,"Mayor",IF(AF10&lt;=100%,"Catastrófico")))))</f>
        <v>Menor</v>
      </c>
      <c r="AF10" s="307">
        <f>AVERAGE(AD10:AD12)</f>
        <v>0.40000000000000008</v>
      </c>
      <c r="AG10" s="292" t="str">
        <f>VLOOKUP(AA10&amp;AE10,Hoja1!$B$4:$C$28,2,0)</f>
        <v>Moderado</v>
      </c>
      <c r="AH10" s="292" t="s">
        <v>274</v>
      </c>
      <c r="AI10" s="205" t="s">
        <v>268</v>
      </c>
      <c r="AJ10" s="203" t="s">
        <v>482</v>
      </c>
      <c r="AK10" s="204"/>
      <c r="AL10" s="211">
        <v>44378</v>
      </c>
      <c r="AM10" s="212">
        <v>44469</v>
      </c>
      <c r="AN10" s="210" t="s">
        <v>511</v>
      </c>
    </row>
    <row r="11" spans="1:292" ht="72">
      <c r="A11" s="288"/>
      <c r="B11" s="290"/>
      <c r="C11" s="297"/>
      <c r="D11" s="196" t="s">
        <v>280</v>
      </c>
      <c r="E11" s="299"/>
      <c r="F11" s="301"/>
      <c r="G11" s="288"/>
      <c r="H11" s="286"/>
      <c r="I11" s="309"/>
      <c r="J11" s="311"/>
      <c r="K11" s="286"/>
      <c r="L11" s="306"/>
      <c r="M11" s="306"/>
      <c r="N11" s="286"/>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08"/>
      <c r="AB11" s="308"/>
      <c r="AC11" s="194" t="str">
        <f t="shared" si="1"/>
        <v>Menor</v>
      </c>
      <c r="AD11" s="194">
        <f>IF(Q11="Probabilidad",(($M$10-0)),IF(Q11="Impacto",($M$10-($M$10*T11))))</f>
        <v>0.4</v>
      </c>
      <c r="AE11" s="308"/>
      <c r="AF11" s="308"/>
      <c r="AG11" s="293"/>
      <c r="AH11" s="293"/>
      <c r="AI11" s="205" t="s">
        <v>281</v>
      </c>
      <c r="AJ11" s="203" t="s">
        <v>482</v>
      </c>
      <c r="AK11" s="204"/>
      <c r="AL11" s="211">
        <v>44378</v>
      </c>
      <c r="AM11" s="212">
        <v>44469</v>
      </c>
      <c r="AN11" s="210" t="s">
        <v>512</v>
      </c>
    </row>
    <row r="12" spans="1:292" ht="161.25" customHeight="1">
      <c r="A12" s="288"/>
      <c r="B12" s="290"/>
      <c r="C12" s="297"/>
      <c r="D12" s="196" t="s">
        <v>282</v>
      </c>
      <c r="E12" s="299"/>
      <c r="F12" s="301"/>
      <c r="G12" s="288"/>
      <c r="H12" s="286"/>
      <c r="I12" s="309"/>
      <c r="J12" s="311"/>
      <c r="K12" s="286"/>
      <c r="L12" s="306"/>
      <c r="M12" s="306"/>
      <c r="N12" s="286"/>
      <c r="O12" s="193">
        <v>3</v>
      </c>
      <c r="P12" s="190" t="s">
        <v>485</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08"/>
      <c r="AB12" s="308"/>
      <c r="AC12" s="194" t="str">
        <f t="shared" si="1"/>
        <v>Menor</v>
      </c>
      <c r="AD12" s="194">
        <f>IF(Q12="Probabilidad",(($M$10-0)),IF(Q12="Impacto",($M$10-($M$10*T12))))</f>
        <v>0.4</v>
      </c>
      <c r="AE12" s="308"/>
      <c r="AF12" s="308"/>
      <c r="AG12" s="293"/>
      <c r="AH12" s="293"/>
      <c r="AI12" s="206" t="s">
        <v>486</v>
      </c>
      <c r="AJ12" s="203" t="s">
        <v>482</v>
      </c>
      <c r="AK12" s="204"/>
      <c r="AL12" s="211">
        <v>44378</v>
      </c>
      <c r="AM12" s="212">
        <v>44469</v>
      </c>
      <c r="AN12" s="210" t="s">
        <v>513</v>
      </c>
    </row>
    <row r="13" spans="1:292" ht="43.15">
      <c r="A13" s="286">
        <v>2</v>
      </c>
      <c r="B13" s="292" t="s">
        <v>284</v>
      </c>
      <c r="C13" s="286" t="s">
        <v>285</v>
      </c>
      <c r="D13" s="198" t="s">
        <v>286</v>
      </c>
      <c r="E13" s="304" t="s">
        <v>287</v>
      </c>
      <c r="F13" s="300" t="s">
        <v>288</v>
      </c>
      <c r="G13" s="286" t="s">
        <v>289</v>
      </c>
      <c r="H13" s="289">
        <v>6</v>
      </c>
      <c r="I13" s="309" t="str">
        <f>IF(H13&lt;=2,'Tabla probabilidad'!$B$5,IF(H13&lt;=24,'Tabla probabilidad'!$B$6,IF(H13&lt;=500,'Tabla probabilidad'!$B$7,IF(H13&lt;=5000,'Tabla probabilidad'!$B$8,IF(H13&gt;5000,'Tabla probabilidad'!$B$9)))))</f>
        <v>Baja</v>
      </c>
      <c r="J13" s="311">
        <f>IF(H13&lt;=2,'Tabla probabilidad'!$D$5,IF(H13&lt;=24,'Tabla probabilidad'!$D$6,IF(H13&lt;=500,'Tabla probabilidad'!$D$7,IF(H13&lt;=5000,'Tabla probabilidad'!$D$8,IF(H13&gt;5000,'Tabla probabilidad'!$D$9)))))</f>
        <v>0.4</v>
      </c>
      <c r="K13" s="286" t="s">
        <v>290</v>
      </c>
      <c r="L13" s="286"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86"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86" t="str">
        <f>VLOOKUP((I13&amp;L13),Hoja1!$B$4:$C$28,2,0)</f>
        <v>Bajo</v>
      </c>
      <c r="O13" s="193">
        <v>1</v>
      </c>
      <c r="P13" s="189" t="s">
        <v>291</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07" t="str">
        <f>IF(AB13&lt;=20%,'Tabla probabilidad'!$B$5,IF(AB13&lt;=40%,'Tabla probabilidad'!$B$6,IF(AB13&lt;=60%,'Tabla probabilidad'!$B$7,IF(AB13&lt;=80%,'Tabla probabilidad'!$B$8,IF(AB13&lt;=100%,'Tabla probabilidad'!$B$9)))))</f>
        <v>Baja</v>
      </c>
      <c r="AB13" s="307">
        <f>AVERAGE(Z13:Z15)</f>
        <v>0.22</v>
      </c>
      <c r="AC13" s="194" t="str">
        <f t="shared" si="1"/>
        <v>Leve</v>
      </c>
      <c r="AD13" s="194">
        <f>IF(Q13="Probabilidad",(($M$13-0)),IF(Q13="Impacto",($M$13-($M$13*T13))))</f>
        <v>0.2</v>
      </c>
      <c r="AE13" s="307" t="str">
        <f>IF(AF13&lt;=20%,"Leve",IF(AF13&lt;=40%,"Menor",IF(AF13&lt;=60%,"Moderado",IF(AF13&lt;=80%,"Mayor",IF(AF13&lt;=100%,"Catastrófico")))))</f>
        <v>Leve</v>
      </c>
      <c r="AF13" s="307">
        <f>AVERAGE(AD13:AD15)</f>
        <v>0.20000000000000004</v>
      </c>
      <c r="AG13" s="292" t="str">
        <f>VLOOKUP(AA13&amp;AE13,Hoja1!$B$4:$C$28,2,0)</f>
        <v>Bajo</v>
      </c>
      <c r="AH13" s="292" t="s">
        <v>274</v>
      </c>
      <c r="AI13" s="205" t="s">
        <v>291</v>
      </c>
      <c r="AJ13" s="203" t="s">
        <v>482</v>
      </c>
      <c r="AK13" s="204"/>
      <c r="AL13" s="211">
        <v>44378</v>
      </c>
      <c r="AM13" s="212">
        <v>44469</v>
      </c>
      <c r="AN13" s="210" t="s">
        <v>514</v>
      </c>
    </row>
    <row r="14" spans="1:292" ht="57.75" customHeight="1">
      <c r="A14" s="286"/>
      <c r="B14" s="293"/>
      <c r="C14" s="286"/>
      <c r="D14" s="199" t="s">
        <v>292</v>
      </c>
      <c r="E14" s="305"/>
      <c r="F14" s="305"/>
      <c r="G14" s="286"/>
      <c r="H14" s="290"/>
      <c r="I14" s="309"/>
      <c r="J14" s="311"/>
      <c r="K14" s="286"/>
      <c r="L14" s="306"/>
      <c r="M14" s="306"/>
      <c r="N14" s="286"/>
      <c r="O14" s="193">
        <v>2</v>
      </c>
      <c r="P14" s="189" t="s">
        <v>293</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08"/>
      <c r="AB14" s="308"/>
      <c r="AC14" s="194" t="str">
        <f t="shared" si="1"/>
        <v>Leve</v>
      </c>
      <c r="AD14" s="194">
        <f>IF(Q14="Probabilidad",(($M$13-0)),IF(Q14="Impacto",($M$13-($M$13*T14))))</f>
        <v>0.2</v>
      </c>
      <c r="AE14" s="308"/>
      <c r="AF14" s="308"/>
      <c r="AG14" s="293"/>
      <c r="AH14" s="293"/>
      <c r="AI14" s="205" t="s">
        <v>293</v>
      </c>
      <c r="AJ14" s="203" t="s">
        <v>482</v>
      </c>
      <c r="AK14" s="204"/>
      <c r="AL14" s="211">
        <v>44378</v>
      </c>
      <c r="AM14" s="212">
        <v>44469</v>
      </c>
      <c r="AN14" s="210" t="s">
        <v>515</v>
      </c>
    </row>
    <row r="15" spans="1:292" ht="43.15">
      <c r="A15" s="286"/>
      <c r="B15" s="293"/>
      <c r="C15" s="286"/>
      <c r="D15" s="199" t="s">
        <v>294</v>
      </c>
      <c r="E15" s="305"/>
      <c r="F15" s="305"/>
      <c r="G15" s="286"/>
      <c r="H15" s="290"/>
      <c r="I15" s="309"/>
      <c r="J15" s="311"/>
      <c r="K15" s="286"/>
      <c r="L15" s="306"/>
      <c r="M15" s="306"/>
      <c r="N15" s="286"/>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08"/>
      <c r="AB15" s="308"/>
      <c r="AC15" s="194" t="str">
        <f t="shared" si="1"/>
        <v>Leve</v>
      </c>
      <c r="AD15" s="194">
        <f>IF(Q15="Probabilidad",(($M$13-0)),IF(Q15="Impacto",($M$13-($M$13*T15))))</f>
        <v>0.2</v>
      </c>
      <c r="AE15" s="308"/>
      <c r="AF15" s="308"/>
      <c r="AG15" s="293"/>
      <c r="AH15" s="293"/>
      <c r="AI15" s="205" t="s">
        <v>295</v>
      </c>
      <c r="AJ15" s="203" t="s">
        <v>482</v>
      </c>
      <c r="AK15" s="204"/>
      <c r="AL15" s="211">
        <v>44378</v>
      </c>
      <c r="AM15" s="212">
        <v>44469</v>
      </c>
      <c r="AN15" s="216" t="s">
        <v>516</v>
      </c>
    </row>
    <row r="16" spans="1:292" ht="66.75" customHeight="1">
      <c r="A16" s="288">
        <v>3</v>
      </c>
      <c r="B16" s="289" t="s">
        <v>296</v>
      </c>
      <c r="C16" s="288" t="s">
        <v>285</v>
      </c>
      <c r="D16" s="196" t="s">
        <v>297</v>
      </c>
      <c r="E16" s="298" t="s">
        <v>298</v>
      </c>
      <c r="F16" s="300" t="s">
        <v>299</v>
      </c>
      <c r="G16" s="288" t="s">
        <v>266</v>
      </c>
      <c r="H16" s="286">
        <v>4</v>
      </c>
      <c r="I16" s="309" t="str">
        <f>IF(H16&lt;=2,'Tabla probabilidad'!$B$5,IF(H16&lt;=24,'Tabla probabilidad'!$B$6,IF(H16&lt;=500,'Tabla probabilidad'!$B$7,IF(H16&lt;=5000,'Tabla probabilidad'!$B$8,IF(H16&gt;5000,'Tabla probabilidad'!$B$9)))))</f>
        <v>Baja</v>
      </c>
      <c r="J16" s="311">
        <f>IF(H16&lt;=2,'Tabla probabilidad'!$D$5,IF(H16&lt;=24,'Tabla probabilidad'!$D$6,IF(H16&lt;=500,'Tabla probabilidad'!$D$7,IF(H16&lt;=5000,'Tabla probabilidad'!$D$8,IF(H16&gt;5000,'Tabla probabilidad'!$D$9)))))</f>
        <v>0.4</v>
      </c>
      <c r="K16" s="286" t="s">
        <v>300</v>
      </c>
      <c r="L16" s="286"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86"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86"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07" t="str">
        <f>IF(AB16&lt;=20%,'Tabla probabilidad'!$B$5,IF(AB16&lt;=40%,'Tabla probabilidad'!$B$6,IF(AB16&lt;=60%,'Tabla probabilidad'!$B$7,IF(AB16&lt;=80%,'Tabla probabilidad'!$B$8,IF(AB16&lt;=100%,'Tabla probabilidad'!$B$9)))))</f>
        <v>Baja</v>
      </c>
      <c r="AB16" s="307">
        <f>AVERAGE(Z16:Z19)</f>
        <v>0.22</v>
      </c>
      <c r="AC16" s="194" t="str">
        <f t="shared" si="1"/>
        <v>Leve</v>
      </c>
      <c r="AD16" s="194">
        <f>IF(Q16="Probabilidad",(($M$16-0)),IF(Q16="Impacto",($M$16-($M$16*T16))))</f>
        <v>0.2</v>
      </c>
      <c r="AE16" s="307" t="str">
        <f>IF(AF16&lt;=20%,"Leve",IF(AF16&lt;=40%,"Menor",IF(AF16&lt;=60%,"Moderado",IF(AF16&lt;=80%,"Mayor",IF(AF16&lt;=100%,"Catastrófico")))))</f>
        <v>Leve</v>
      </c>
      <c r="AF16" s="307">
        <f>AVERAGE(AD16:AD19)</f>
        <v>0.2</v>
      </c>
      <c r="AG16" s="292" t="str">
        <f>VLOOKUP(AA16&amp;AE16,Hoja1!$B$4:$C$28,2,0)</f>
        <v>Bajo</v>
      </c>
      <c r="AH16" s="292" t="s">
        <v>274</v>
      </c>
      <c r="AI16" s="205" t="s">
        <v>301</v>
      </c>
      <c r="AJ16" s="203" t="s">
        <v>482</v>
      </c>
      <c r="AK16" s="204"/>
      <c r="AL16" s="211">
        <v>44378</v>
      </c>
      <c r="AM16" s="212">
        <v>44469</v>
      </c>
      <c r="AN16" s="216" t="s">
        <v>490</v>
      </c>
    </row>
    <row r="17" spans="1:40" ht="69" customHeight="1">
      <c r="A17" s="288"/>
      <c r="B17" s="290"/>
      <c r="C17" s="288"/>
      <c r="D17" s="136" t="s">
        <v>302</v>
      </c>
      <c r="E17" s="299"/>
      <c r="F17" s="301"/>
      <c r="G17" s="288"/>
      <c r="H17" s="286"/>
      <c r="I17" s="309"/>
      <c r="J17" s="311"/>
      <c r="K17" s="286"/>
      <c r="L17" s="306"/>
      <c r="M17" s="306"/>
      <c r="N17" s="286"/>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08"/>
      <c r="AB17" s="308"/>
      <c r="AC17" s="194" t="str">
        <f t="shared" si="1"/>
        <v>Leve</v>
      </c>
      <c r="AD17" s="194">
        <f>IF(Q17="Probabilidad",(($M$16-0)),IF(Q17="Impacto",($M$16-($M$16*T17))))</f>
        <v>0.2</v>
      </c>
      <c r="AE17" s="308"/>
      <c r="AF17" s="308"/>
      <c r="AG17" s="293"/>
      <c r="AH17" s="293"/>
      <c r="AI17" s="207" t="s">
        <v>303</v>
      </c>
      <c r="AJ17" s="203" t="s">
        <v>482</v>
      </c>
      <c r="AK17" s="204"/>
      <c r="AL17" s="211">
        <v>44378</v>
      </c>
      <c r="AM17" s="212">
        <v>44469</v>
      </c>
      <c r="AN17" s="216" t="s">
        <v>491</v>
      </c>
    </row>
    <row r="18" spans="1:40" ht="75.75" customHeight="1">
      <c r="A18" s="288"/>
      <c r="B18" s="290"/>
      <c r="C18" s="288"/>
      <c r="D18" s="136" t="s">
        <v>304</v>
      </c>
      <c r="E18" s="299"/>
      <c r="F18" s="301"/>
      <c r="G18" s="288"/>
      <c r="H18" s="286"/>
      <c r="I18" s="309"/>
      <c r="J18" s="311"/>
      <c r="K18" s="286"/>
      <c r="L18" s="306"/>
      <c r="M18" s="306"/>
      <c r="N18" s="286"/>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08"/>
      <c r="AB18" s="308"/>
      <c r="AC18" s="194" t="str">
        <f t="shared" si="1"/>
        <v>Leve</v>
      </c>
      <c r="AD18" s="194">
        <f>IF(Q18="Probabilidad",(($M$16-0)),IF(Q18="Impacto",($M$16-($M$16*T18))))</f>
        <v>0.2</v>
      </c>
      <c r="AE18" s="308"/>
      <c r="AF18" s="308"/>
      <c r="AG18" s="293"/>
      <c r="AH18" s="293"/>
      <c r="AI18" s="205" t="s">
        <v>305</v>
      </c>
      <c r="AJ18" s="203" t="s">
        <v>482</v>
      </c>
      <c r="AK18" s="204"/>
      <c r="AL18" s="211">
        <v>44378</v>
      </c>
      <c r="AM18" s="212">
        <v>44469</v>
      </c>
      <c r="AN18" s="216" t="s">
        <v>492</v>
      </c>
    </row>
    <row r="19" spans="1:40" ht="64.5" customHeight="1">
      <c r="A19" s="288"/>
      <c r="B19" s="291"/>
      <c r="C19" s="288"/>
      <c r="D19" s="197" t="s">
        <v>493</v>
      </c>
      <c r="E19" s="313"/>
      <c r="F19" s="314"/>
      <c r="G19" s="288"/>
      <c r="H19" s="286"/>
      <c r="I19" s="309"/>
      <c r="J19" s="311"/>
      <c r="K19" s="286"/>
      <c r="L19" s="306"/>
      <c r="M19" s="306"/>
      <c r="N19" s="286"/>
      <c r="O19" s="193">
        <v>4</v>
      </c>
      <c r="P19" s="190"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12"/>
      <c r="AB19" s="312"/>
      <c r="AC19" s="194" t="str">
        <f t="shared" si="1"/>
        <v>Leve</v>
      </c>
      <c r="AD19" s="194">
        <f>IF(Q19="Probabilidad",(($M$16-0)),IF(Q19="Impacto",($M$16-($M$16*T19))))</f>
        <v>0.2</v>
      </c>
      <c r="AE19" s="312"/>
      <c r="AF19" s="312"/>
      <c r="AG19" s="294"/>
      <c r="AH19" s="294"/>
      <c r="AI19" s="206" t="s">
        <v>307</v>
      </c>
      <c r="AJ19" s="203" t="s">
        <v>482</v>
      </c>
      <c r="AK19" s="204"/>
      <c r="AL19" s="211">
        <v>44378</v>
      </c>
      <c r="AM19" s="212">
        <v>44469</v>
      </c>
      <c r="AN19" s="216" t="s">
        <v>494</v>
      </c>
    </row>
    <row r="20" spans="1:40" ht="57" customHeight="1">
      <c r="A20" s="288">
        <v>4</v>
      </c>
      <c r="B20" s="289" t="s">
        <v>308</v>
      </c>
      <c r="C20" s="288" t="s">
        <v>285</v>
      </c>
      <c r="D20" s="196" t="s">
        <v>309</v>
      </c>
      <c r="E20" s="298" t="s">
        <v>310</v>
      </c>
      <c r="F20" s="300" t="s">
        <v>311</v>
      </c>
      <c r="G20" s="288" t="s">
        <v>266</v>
      </c>
      <c r="H20" s="288">
        <v>4</v>
      </c>
      <c r="I20" s="309" t="str">
        <f>IF(H20&lt;=2,'Tabla probabilidad'!$B$5,IF(H20&lt;=24,'Tabla probabilidad'!$B$6,IF(H20&lt;=500,'Tabla probabilidad'!$B$7,IF(H20&lt;=5000,'Tabla probabilidad'!$B$8,IF(H20&gt;5000,'Tabla probabilidad'!$B$9)))))</f>
        <v>Baja</v>
      </c>
      <c r="J20" s="311">
        <f>IF(H20&lt;=2,'Tabla probabilidad'!$D$5,IF(H20&lt;=24,'Tabla probabilidad'!$D$6,IF(H20&lt;=500,'Tabla probabilidad'!$D$7,IF(H20&lt;=5000,'Tabla probabilidad'!$D$8,IF(H20&gt;5000,'Tabla probabilidad'!$D$9)))))</f>
        <v>0.4</v>
      </c>
      <c r="K20" s="286" t="s">
        <v>267</v>
      </c>
      <c r="L20" s="286"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86"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86"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07" t="str">
        <f>IF(AB20&lt;=20%,'Tabla probabilidad'!$B$5,IF(AB20&lt;=40%,'Tabla probabilidad'!$B$6,IF(AB20&lt;=60%,'Tabla probabilidad'!$B$7,IF(AB20&lt;=80%,'Tabla probabilidad'!$B$8,IF(AB20&lt;=100%,'Tabla probabilidad'!$B$9)))))</f>
        <v>Baja</v>
      </c>
      <c r="AB20" s="307">
        <f>AVERAGE(Z20:Z23)</f>
        <v>0.23</v>
      </c>
      <c r="AC20" s="194" t="str">
        <f t="shared" si="1"/>
        <v>Menor</v>
      </c>
      <c r="AD20" s="194">
        <f>IF(Q20="Probabilidad",(($M$20-0)),IF(Q20="Impacto",($M$20-($M$20*T20))))</f>
        <v>0.4</v>
      </c>
      <c r="AE20" s="307" t="str">
        <f>IF(AF20&lt;=20%,"Leve",IF(AF20&lt;=40%,"Menor",IF(AF20&lt;=60%,"Moderado",IF(AF20&lt;=80%,"Mayor",IF(AF20&lt;=100%,"Catastrófico")))))</f>
        <v>Menor</v>
      </c>
      <c r="AF20" s="307">
        <f>AVERAGE(AD20:AD23)</f>
        <v>0.4</v>
      </c>
      <c r="AG20" s="292" t="str">
        <f>VLOOKUP(AA20&amp;AE20,Hoja1!$B$4:$C$28,2,0)</f>
        <v>Moderado</v>
      </c>
      <c r="AH20" s="292" t="s">
        <v>274</v>
      </c>
      <c r="AI20" s="189" t="s">
        <v>312</v>
      </c>
      <c r="AJ20" s="203" t="s">
        <v>482</v>
      </c>
      <c r="AK20" s="204"/>
      <c r="AL20" s="211">
        <v>44378</v>
      </c>
      <c r="AM20" s="212">
        <v>44469</v>
      </c>
      <c r="AN20" s="216" t="s">
        <v>495</v>
      </c>
    </row>
    <row r="21" spans="1:40" ht="63.75" customHeight="1">
      <c r="A21" s="288"/>
      <c r="B21" s="290"/>
      <c r="C21" s="288"/>
      <c r="D21" s="195" t="s">
        <v>313</v>
      </c>
      <c r="E21" s="299"/>
      <c r="F21" s="301"/>
      <c r="G21" s="288"/>
      <c r="H21" s="288"/>
      <c r="I21" s="309"/>
      <c r="J21" s="311"/>
      <c r="K21" s="286"/>
      <c r="L21" s="306"/>
      <c r="M21" s="306"/>
      <c r="N21" s="286"/>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08"/>
      <c r="AB21" s="308"/>
      <c r="AC21" s="194" t="str">
        <f t="shared" si="1"/>
        <v>Menor</v>
      </c>
      <c r="AD21" s="194">
        <f>IF(Q21="Probabilidad",(($M$20-0)),IF(Q21="Impacto",($M$20-($M$20*T21))))</f>
        <v>0.4</v>
      </c>
      <c r="AE21" s="308"/>
      <c r="AF21" s="308"/>
      <c r="AG21" s="293"/>
      <c r="AH21" s="293"/>
      <c r="AI21" s="189" t="s">
        <v>314</v>
      </c>
      <c r="AJ21" s="203" t="s">
        <v>482</v>
      </c>
      <c r="AK21" s="204"/>
      <c r="AL21" s="211">
        <v>44378</v>
      </c>
      <c r="AM21" s="212">
        <v>44469</v>
      </c>
      <c r="AN21" s="216" t="s">
        <v>496</v>
      </c>
    </row>
    <row r="22" spans="1:40" ht="72">
      <c r="A22" s="288"/>
      <c r="B22" s="290"/>
      <c r="C22" s="288"/>
      <c r="D22" s="196" t="s">
        <v>315</v>
      </c>
      <c r="E22" s="299"/>
      <c r="F22" s="301"/>
      <c r="G22" s="288"/>
      <c r="H22" s="288"/>
      <c r="I22" s="309"/>
      <c r="J22" s="311"/>
      <c r="K22" s="286"/>
      <c r="L22" s="306"/>
      <c r="M22" s="306"/>
      <c r="N22" s="286"/>
      <c r="O22" s="193">
        <v>3</v>
      </c>
      <c r="P22" s="189" t="s">
        <v>316</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08"/>
      <c r="AB22" s="308"/>
      <c r="AC22" s="194" t="str">
        <f t="shared" si="1"/>
        <v>Menor</v>
      </c>
      <c r="AD22" s="194">
        <f>IF(Q22="Probabilidad",(($M$20-0)),IF(Q22="Impacto",($M$20-($M$20*T22))))</f>
        <v>0.4</v>
      </c>
      <c r="AE22" s="308"/>
      <c r="AF22" s="308"/>
      <c r="AG22" s="293"/>
      <c r="AH22" s="293"/>
      <c r="AI22" s="189" t="s">
        <v>316</v>
      </c>
      <c r="AJ22" s="203" t="s">
        <v>482</v>
      </c>
      <c r="AK22" s="204"/>
      <c r="AL22" s="211">
        <v>44378</v>
      </c>
      <c r="AM22" s="212">
        <v>44469</v>
      </c>
      <c r="AN22" s="216" t="s">
        <v>497</v>
      </c>
    </row>
    <row r="23" spans="1:40" ht="68.25" customHeight="1" thickBot="1">
      <c r="A23" s="288"/>
      <c r="B23" s="290"/>
      <c r="C23" s="288"/>
      <c r="D23" s="196" t="s">
        <v>317</v>
      </c>
      <c r="E23" s="299"/>
      <c r="F23" s="301"/>
      <c r="G23" s="288"/>
      <c r="H23" s="288"/>
      <c r="I23" s="309"/>
      <c r="J23" s="311"/>
      <c r="K23" s="286"/>
      <c r="L23" s="306"/>
      <c r="M23" s="306"/>
      <c r="N23" s="286"/>
      <c r="O23" s="193">
        <v>4</v>
      </c>
      <c r="P23" s="188" t="s">
        <v>318</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08"/>
      <c r="AB23" s="308"/>
      <c r="AC23" s="194" t="str">
        <f t="shared" si="1"/>
        <v>Menor</v>
      </c>
      <c r="AD23" s="194">
        <f>IF(Q23="Probabilidad",(($M$20-0)),IF(Q23="Impacto",($M$20-($M$20*T23))))</f>
        <v>0.4</v>
      </c>
      <c r="AE23" s="308"/>
      <c r="AF23" s="308"/>
      <c r="AG23" s="293"/>
      <c r="AH23" s="293"/>
      <c r="AI23" s="188" t="s">
        <v>318</v>
      </c>
      <c r="AJ23" s="203" t="s">
        <v>482</v>
      </c>
      <c r="AK23" s="204"/>
      <c r="AL23" s="211">
        <v>44378</v>
      </c>
      <c r="AM23" s="212">
        <v>44469</v>
      </c>
      <c r="AN23" s="216" t="s">
        <v>498</v>
      </c>
    </row>
    <row r="24" spans="1:40" ht="38.25" customHeight="1">
      <c r="A24" s="288">
        <v>5</v>
      </c>
      <c r="B24" s="289" t="s">
        <v>320</v>
      </c>
      <c r="C24" s="288" t="s">
        <v>285</v>
      </c>
      <c r="D24" s="196" t="s">
        <v>321</v>
      </c>
      <c r="E24" s="300" t="s">
        <v>322</v>
      </c>
      <c r="F24" s="300" t="s">
        <v>323</v>
      </c>
      <c r="G24" s="288" t="s">
        <v>324</v>
      </c>
      <c r="H24" s="288">
        <v>4</v>
      </c>
      <c r="I24" s="309" t="str">
        <f>IF(H24&lt;=2,'Tabla probabilidad'!$B$5,IF(H24&lt;=24,'Tabla probabilidad'!$B$6,IF(H24&lt;=500,'Tabla probabilidad'!$B$7,IF(H24&lt;=5000,'Tabla probabilidad'!$B$8,IF(H24&gt;5000,'Tabla probabilidad'!$B$9)))))</f>
        <v>Baja</v>
      </c>
      <c r="J24" s="311">
        <f>IF(H24&lt;=2,'Tabla probabilidad'!$D$5,IF(H24&lt;=24,'Tabla probabilidad'!$D$6,IF(H24&lt;=500,'Tabla probabilidad'!$D$7,IF(H24&lt;=5000,'Tabla probabilidad'!$D$8,IF(H24&gt;5000,'Tabla probabilidad'!$D$9)))))</f>
        <v>0.4</v>
      </c>
      <c r="K24" s="286" t="s">
        <v>300</v>
      </c>
      <c r="L24" s="286"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86"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86" t="str">
        <f>VLOOKUP((I24&amp;L24),Hoja1!$B$4:$C$28,2,0)</f>
        <v>Bajo</v>
      </c>
      <c r="O24" s="193">
        <v>1</v>
      </c>
      <c r="P24" s="214"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07" t="str">
        <f>IF(AB24&lt;=20%,'Tabla probabilidad'!$B$5,IF(AB24&lt;=40%,'Tabla probabilidad'!$B$6,IF(AB24&lt;=60%,'Tabla probabilidad'!$B$7,IF(AB24&lt;=80%,'Tabla probabilidad'!$B$8,IF(AB24&lt;=100%,'Tabla probabilidad'!$B$9)))))</f>
        <v>Baja</v>
      </c>
      <c r="AB24" s="307">
        <f>AVERAGE(Z24:Z25)</f>
        <v>0.22</v>
      </c>
      <c r="AC24" s="194" t="str">
        <f t="shared" si="1"/>
        <v>Leve</v>
      </c>
      <c r="AD24" s="194">
        <f>IF(Q24="Probabilidad",(($M$24-0)),IF(Q24="Impacto",($M$24-($M$24*T24))))</f>
        <v>0.2</v>
      </c>
      <c r="AE24" s="307" t="str">
        <f>IF(AF24&lt;=20%,"Leve",IF(AF24&lt;=40%,"Menor",IF(AF24&lt;=60%,"Moderado",IF(AF24&lt;=80%,"Mayor",IF(AF24&lt;=100%,"Catastrófico")))))</f>
        <v>Leve</v>
      </c>
      <c r="AF24" s="307">
        <f>AVERAGE(AD24:AD25)</f>
        <v>0.2</v>
      </c>
      <c r="AG24" s="292" t="str">
        <f>VLOOKUP(AA24&amp;AE24,Hoja1!$B$4:$C$28,2,0)</f>
        <v>Bajo</v>
      </c>
      <c r="AH24" s="292" t="s">
        <v>326</v>
      </c>
      <c r="AI24" s="217" t="s">
        <v>325</v>
      </c>
      <c r="AJ24" s="203" t="s">
        <v>482</v>
      </c>
      <c r="AK24" s="204"/>
      <c r="AL24" s="211">
        <v>44378</v>
      </c>
      <c r="AM24" s="212">
        <v>44469</v>
      </c>
      <c r="AN24" s="216" t="s">
        <v>499</v>
      </c>
    </row>
    <row r="25" spans="1:40" ht="111" customHeight="1">
      <c r="A25" s="288"/>
      <c r="B25" s="290"/>
      <c r="C25" s="288"/>
      <c r="D25" s="196" t="s">
        <v>329</v>
      </c>
      <c r="E25" s="301"/>
      <c r="F25" s="301"/>
      <c r="G25" s="288"/>
      <c r="H25" s="288"/>
      <c r="I25" s="309"/>
      <c r="J25" s="311"/>
      <c r="K25" s="286"/>
      <c r="L25" s="306"/>
      <c r="M25" s="306"/>
      <c r="N25" s="286"/>
      <c r="O25" s="193">
        <v>2</v>
      </c>
      <c r="P25" s="189" t="s">
        <v>330</v>
      </c>
      <c r="Q25" s="193" t="str">
        <f t="shared" si="0"/>
        <v>Probabilidad</v>
      </c>
      <c r="R25" s="193" t="s">
        <v>269</v>
      </c>
      <c r="S25" s="193" t="s">
        <v>270</v>
      </c>
      <c r="T25" s="194">
        <f>VLOOKUP(R25&amp;S25,Hoja1!$Q$4:$R$9,2,0)</f>
        <v>0.45</v>
      </c>
      <c r="U25" s="193" t="s">
        <v>271</v>
      </c>
      <c r="V25" s="193" t="s">
        <v>272</v>
      </c>
      <c r="W25" s="193" t="s">
        <v>273</v>
      </c>
      <c r="X25" s="194">
        <f>IF(Q25="Probabilidad",($J$24*T25),IF(Q25="Impacto"," "))</f>
        <v>0.18000000000000002</v>
      </c>
      <c r="Y25" s="194" t="str">
        <f>IF(Z25&lt;=20%,'Tabla probabilidad'!$B$5,IF(Z25&lt;=40%,'Tabla probabilidad'!$B$6,IF(Z25&lt;=60%,'Tabla probabilidad'!$B$7,IF(Z25&lt;=80%,'Tabla probabilidad'!$B$8,IF(Z25&lt;=100%,'Tabla probabilidad'!$B$9)))))</f>
        <v>Baja</v>
      </c>
      <c r="Z25" s="194">
        <f>IF(R25="Preventivo",(J24-(J24*T25)),IF(R25="Detectivo",(J24-(J24*T25)),IF(R25="Correctivo",(J24))))</f>
        <v>0.22</v>
      </c>
      <c r="AA25" s="308"/>
      <c r="AB25" s="308"/>
      <c r="AC25" s="194" t="str">
        <f t="shared" si="1"/>
        <v>Leve</v>
      </c>
      <c r="AD25" s="194">
        <f>IF(Q25="Probabilidad",(($M$24-0)),IF(Q25="Impacto",($M$24-($M$24*T25))))</f>
        <v>0.2</v>
      </c>
      <c r="AE25" s="308"/>
      <c r="AF25" s="308"/>
      <c r="AG25" s="293"/>
      <c r="AH25" s="293"/>
      <c r="AI25" s="205" t="s">
        <v>330</v>
      </c>
      <c r="AJ25" s="203" t="s">
        <v>482</v>
      </c>
      <c r="AK25" s="204"/>
      <c r="AL25" s="211">
        <v>44378</v>
      </c>
      <c r="AM25" s="212">
        <v>44469</v>
      </c>
      <c r="AN25" s="216" t="s">
        <v>500</v>
      </c>
    </row>
    <row r="26" spans="1:40" ht="72">
      <c r="A26" s="286">
        <v>6</v>
      </c>
      <c r="B26" s="292" t="s">
        <v>331</v>
      </c>
      <c r="C26" s="310" t="s">
        <v>332</v>
      </c>
      <c r="D26" s="198" t="s">
        <v>333</v>
      </c>
      <c r="E26" s="287" t="s">
        <v>334</v>
      </c>
      <c r="F26" s="286" t="s">
        <v>335</v>
      </c>
      <c r="G26" s="286" t="s">
        <v>336</v>
      </c>
      <c r="H26" s="286">
        <v>4</v>
      </c>
      <c r="I26" s="309" t="str">
        <f>IF(H26&lt;=2,'Tabla probabilidad'!$B$5,IF(H26&lt;=24,'Tabla probabilidad'!$B$6,IF(H26&lt;=500,'Tabla probabilidad'!$B$7,IF(H26&lt;=5000,'Tabla probabilidad'!$B$8,IF(H26&gt;5000,'Tabla probabilidad'!$B$9)))))</f>
        <v>Baja</v>
      </c>
      <c r="J26" s="311">
        <f>IF(H26&lt;=2,'Tabla probabilidad'!$D$5,IF(H26&lt;=24,'Tabla probabilidad'!$D$6,IF(H26&lt;=500,'Tabla probabilidad'!$D$7,IF(H26&lt;=5000,'Tabla probabilidad'!$D$8,IF(H26&gt;5000,'Tabla probabilidad'!$D$9)))))</f>
        <v>0.4</v>
      </c>
      <c r="K26" s="286" t="s">
        <v>337</v>
      </c>
      <c r="L26" s="286"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86"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86" t="str">
        <f>VLOOKUP((I26&amp;L26),Hoja1!$B$4:$C$28,2,0)</f>
        <v>Moderado</v>
      </c>
      <c r="O26" s="193">
        <v>1</v>
      </c>
      <c r="P26" s="141" t="s">
        <v>338</v>
      </c>
      <c r="Q26" s="193" t="str">
        <f t="shared" si="0"/>
        <v>Probabilidad</v>
      </c>
      <c r="R26" s="193" t="s">
        <v>269</v>
      </c>
      <c r="S26" s="193" t="s">
        <v>270</v>
      </c>
      <c r="T26" s="194">
        <f>VLOOKUP(R26&amp;S26,Hoja1!$Q$4:$R$9,2,0)</f>
        <v>0.45</v>
      </c>
      <c r="U26" s="193" t="s">
        <v>271</v>
      </c>
      <c r="V26" s="193" t="s">
        <v>272</v>
      </c>
      <c r="W26" s="193" t="s">
        <v>273</v>
      </c>
      <c r="X26" s="194">
        <f>IF(Q26="Probabilidad",($J$26*T26),IF(Q26="Impacto"," "))</f>
        <v>0.18000000000000002</v>
      </c>
      <c r="Y26" s="194" t="str">
        <f>IF(Z26&lt;=20%,'Tabla probabilidad'!$B$5,IF(Z26&lt;=40%,'Tabla probabilidad'!$B$6,IF(Z26&lt;=60%,'Tabla probabilidad'!$B$7,IF(Z26&lt;=80%,'Tabla probabilidad'!$B$8,IF(Z26&lt;=100%,'Tabla probabilidad'!$B$9)))))</f>
        <v>Baja</v>
      </c>
      <c r="Z26" s="194">
        <f>IF(R26="Preventivo",(J26-(J26*T26)),IF(R26="Detectivo",(J26-(J26*T26)),IF(R26="Correctivo",(J26))))</f>
        <v>0.22</v>
      </c>
      <c r="AA26" s="307" t="str">
        <f>IF(AB26&lt;=20%,'Tabla probabilidad'!$B$5,IF(AB26&lt;=40%,'Tabla probabilidad'!$B$6,IF(AB26&lt;=60%,'Tabla probabilidad'!$B$7,IF(AB26&lt;=80%,'Tabla probabilidad'!$B$8,IF(AB26&lt;=100%,'Tabla probabilidad'!$B$9)))))</f>
        <v>Baja</v>
      </c>
      <c r="AB26" s="307">
        <f>AVERAGE(Z26:Z29)</f>
        <v>0.22999999999999998</v>
      </c>
      <c r="AC26" s="194" t="str">
        <f t="shared" si="1"/>
        <v>Moderado</v>
      </c>
      <c r="AD26" s="194">
        <f>IF(Q26="Probabilidad",(($M$26-0)),IF(Q26="Impacto",($M$26-($M$26*T26))))</f>
        <v>0.6</v>
      </c>
      <c r="AE26" s="307" t="str">
        <f>IF(AF26&lt;=20%,"Leve",IF(AF26&lt;=40%,"Menor",IF(AF26&lt;=60%,"Moderado",IF(AF26&lt;=80%,"Mayor",IF(AF26&lt;=100%,"Catastrófico")))))</f>
        <v>Moderado</v>
      </c>
      <c r="AF26" s="307">
        <f>AVERAGE(AD26:AD29)</f>
        <v>0.6</v>
      </c>
      <c r="AG26" s="292" t="str">
        <f>VLOOKUP(AA26&amp;AE26,Hoja1!$B$4:$C$28,2,0)</f>
        <v>Moderado</v>
      </c>
      <c r="AH26" s="292" t="s">
        <v>274</v>
      </c>
      <c r="AI26" s="208" t="s">
        <v>338</v>
      </c>
      <c r="AJ26" s="203" t="s">
        <v>482</v>
      </c>
      <c r="AK26" s="204"/>
      <c r="AL26" s="211">
        <v>44378</v>
      </c>
      <c r="AM26" s="212">
        <v>44469</v>
      </c>
      <c r="AN26" s="216" t="s">
        <v>501</v>
      </c>
    </row>
    <row r="27" spans="1:40" ht="43.15">
      <c r="A27" s="286"/>
      <c r="B27" s="293"/>
      <c r="C27" s="310"/>
      <c r="D27" s="199" t="s">
        <v>339</v>
      </c>
      <c r="E27" s="287"/>
      <c r="F27" s="286"/>
      <c r="G27" s="286"/>
      <c r="H27" s="286"/>
      <c r="I27" s="309"/>
      <c r="J27" s="311"/>
      <c r="K27" s="286"/>
      <c r="L27" s="306"/>
      <c r="M27" s="306"/>
      <c r="N27" s="286"/>
      <c r="O27" s="193">
        <v>2</v>
      </c>
      <c r="P27" s="141" t="s">
        <v>340</v>
      </c>
      <c r="Q27" s="193" t="str">
        <f t="shared" si="0"/>
        <v>Probabilidad</v>
      </c>
      <c r="R27" s="193" t="s">
        <v>269</v>
      </c>
      <c r="S27" s="193" t="s">
        <v>270</v>
      </c>
      <c r="T27" s="194">
        <f>VLOOKUP(R27&amp;S27,Hoja1!$Q$4:$R$9,2,0)</f>
        <v>0.45</v>
      </c>
      <c r="U27" s="193" t="s">
        <v>271</v>
      </c>
      <c r="V27" s="193" t="s">
        <v>272</v>
      </c>
      <c r="W27" s="193" t="s">
        <v>273</v>
      </c>
      <c r="X27" s="194">
        <f>IF(Q27="Probabilidad",($J$26*T27),IF(Q27="Impacto"," "))</f>
        <v>0.18000000000000002</v>
      </c>
      <c r="Y27" s="194" t="str">
        <f>IF(Z27&lt;=20%,'Tabla probabilidad'!$B$5,IF(Z27&lt;=40%,'Tabla probabilidad'!$B$6,IF(Z27&lt;=60%,'Tabla probabilidad'!$B$7,IF(Z27&lt;=80%,'Tabla probabilidad'!$B$8,IF(Z27&lt;=100%,'Tabla probabilidad'!$B$9)))))</f>
        <v>Baja</v>
      </c>
      <c r="Z27" s="194">
        <f>IF(R27="Preventivo",(J26-(J26*T27)),IF(R27="Detectivo",(J26-(J26*T27)),IF(R27="Correctivo",(J26))))</f>
        <v>0.22</v>
      </c>
      <c r="AA27" s="308"/>
      <c r="AB27" s="308"/>
      <c r="AC27" s="194" t="str">
        <f t="shared" si="1"/>
        <v>Moderado</v>
      </c>
      <c r="AD27" s="194">
        <f>IF(Q27="Probabilidad",(($M$26-0)),IF(Q27="Impacto",($M$26-($M$26*T27))))</f>
        <v>0.6</v>
      </c>
      <c r="AE27" s="308"/>
      <c r="AF27" s="308"/>
      <c r="AG27" s="293"/>
      <c r="AH27" s="293"/>
      <c r="AI27" s="208" t="s">
        <v>340</v>
      </c>
      <c r="AJ27" s="203" t="s">
        <v>482</v>
      </c>
      <c r="AK27" s="204"/>
      <c r="AL27" s="211">
        <v>44378</v>
      </c>
      <c r="AM27" s="212">
        <v>44469</v>
      </c>
      <c r="AN27" s="216" t="s">
        <v>502</v>
      </c>
    </row>
    <row r="28" spans="1:40" ht="57.6">
      <c r="A28" s="286"/>
      <c r="B28" s="293"/>
      <c r="C28" s="310"/>
      <c r="D28" s="199" t="s">
        <v>341</v>
      </c>
      <c r="E28" s="287"/>
      <c r="F28" s="286"/>
      <c r="G28" s="286"/>
      <c r="H28" s="286"/>
      <c r="I28" s="309"/>
      <c r="J28" s="311"/>
      <c r="K28" s="286"/>
      <c r="L28" s="306"/>
      <c r="M28" s="306"/>
      <c r="N28" s="286"/>
      <c r="O28" s="193">
        <v>3</v>
      </c>
      <c r="P28" s="141" t="s">
        <v>342</v>
      </c>
      <c r="Q28" s="193" t="str">
        <f t="shared" si="0"/>
        <v>Probabilidad</v>
      </c>
      <c r="R28" s="193" t="s">
        <v>319</v>
      </c>
      <c r="S28" s="193" t="s">
        <v>270</v>
      </c>
      <c r="T28" s="194">
        <f>VLOOKUP(R28&amp;S28,Hoja1!$Q$4:$R$9,2,0)</f>
        <v>0.35</v>
      </c>
      <c r="U28" s="193" t="s">
        <v>271</v>
      </c>
      <c r="V28" s="193" t="s">
        <v>272</v>
      </c>
      <c r="W28" s="193" t="s">
        <v>273</v>
      </c>
      <c r="X28" s="194">
        <f>IF(Q28="Probabilidad",($J$26*T28),IF(Q28="Impacto"," "))</f>
        <v>0.13999999999999999</v>
      </c>
      <c r="Y28" s="194" t="str">
        <f>IF(Z28&lt;=20%,'Tabla probabilidad'!$B$5,IF(Z28&lt;=40%,'Tabla probabilidad'!$B$6,IF(Z28&lt;=60%,'Tabla probabilidad'!$B$7,IF(Z28&lt;=80%,'Tabla probabilidad'!$B$8,IF(Z28&lt;=100%,'Tabla probabilidad'!$B$9)))))</f>
        <v>Baja</v>
      </c>
      <c r="Z28" s="194">
        <f>IF(R28="Preventivo",(J26-(J26*T28)),IF(R28="Detectivo",(J26-(J26*T28)),IF(R28="Correctivo",(J26))))</f>
        <v>0.26</v>
      </c>
      <c r="AA28" s="308"/>
      <c r="AB28" s="308"/>
      <c r="AC28" s="194" t="str">
        <f t="shared" si="1"/>
        <v>Moderado</v>
      </c>
      <c r="AD28" s="194">
        <f>IF(Q28="Probabilidad",(($M$26-0)),IF(Q28="Impacto",($M$26-($M$26*T28))))</f>
        <v>0.6</v>
      </c>
      <c r="AE28" s="308"/>
      <c r="AF28" s="308"/>
      <c r="AG28" s="293"/>
      <c r="AH28" s="293"/>
      <c r="AI28" s="208" t="s">
        <v>342</v>
      </c>
      <c r="AJ28" s="203" t="s">
        <v>482</v>
      </c>
      <c r="AK28" s="204"/>
      <c r="AL28" s="211">
        <v>44378</v>
      </c>
      <c r="AM28" s="212">
        <v>44469</v>
      </c>
      <c r="AN28" s="216" t="s">
        <v>503</v>
      </c>
    </row>
    <row r="29" spans="1:40" ht="45.75" customHeight="1">
      <c r="A29" s="286"/>
      <c r="B29" s="294"/>
      <c r="C29" s="310"/>
      <c r="D29" s="199" t="s">
        <v>343</v>
      </c>
      <c r="E29" s="287"/>
      <c r="F29" s="286"/>
      <c r="G29" s="286"/>
      <c r="H29" s="286"/>
      <c r="I29" s="309"/>
      <c r="J29" s="311"/>
      <c r="K29" s="286"/>
      <c r="L29" s="306"/>
      <c r="M29" s="306"/>
      <c r="N29" s="286"/>
      <c r="O29" s="193">
        <v>5</v>
      </c>
      <c r="P29" s="141" t="s">
        <v>504</v>
      </c>
      <c r="Q29" s="193" t="str">
        <f t="shared" si="0"/>
        <v>Probabilidad</v>
      </c>
      <c r="R29" s="193" t="s">
        <v>269</v>
      </c>
      <c r="S29" s="193" t="s">
        <v>270</v>
      </c>
      <c r="T29" s="194">
        <f>VLOOKUP(R29&amp;S29,Hoja1!$Q$4:$R$9,2,0)</f>
        <v>0.45</v>
      </c>
      <c r="U29" s="193" t="s">
        <v>271</v>
      </c>
      <c r="V29" s="193" t="s">
        <v>272</v>
      </c>
      <c r="W29" s="193" t="s">
        <v>273</v>
      </c>
      <c r="X29" s="194">
        <f>IF(Q29="Probabilidad",($J$26*T29),IF(Q29="Impacto"," "))</f>
        <v>0.18000000000000002</v>
      </c>
      <c r="Y29" s="194" t="str">
        <f>IF(Z29&lt;=20%,'Tabla probabilidad'!$B$5,IF(Z29&lt;=40%,'Tabla probabilidad'!$B$6,IF(Z29&lt;=60%,'Tabla probabilidad'!$B$7,IF(Z29&lt;=80%,'Tabla probabilidad'!$B$8,IF(Z29&lt;=100%,'Tabla probabilidad'!$B$9)))))</f>
        <v>Baja</v>
      </c>
      <c r="Z29" s="194">
        <f>IF(R29="Preventivo",(J26-(J26*T29)),IF(R29="Detectivo",(J26-(J26*T29)),IF(R29="Correctivo",(J26))))</f>
        <v>0.22</v>
      </c>
      <c r="AA29" s="312"/>
      <c r="AB29" s="312"/>
      <c r="AC29" s="194" t="str">
        <f t="shared" si="1"/>
        <v>Moderado</v>
      </c>
      <c r="AD29" s="194">
        <f>IF(Q29="Probabilidad",(($M$26-0)),IF(Q29="Impacto",($M$26-($M$26*T29))))</f>
        <v>0.6</v>
      </c>
      <c r="AE29" s="312"/>
      <c r="AF29" s="312"/>
      <c r="AG29" s="294"/>
      <c r="AH29" s="293"/>
      <c r="AI29" s="208" t="s">
        <v>505</v>
      </c>
      <c r="AJ29" s="203" t="s">
        <v>482</v>
      </c>
      <c r="AK29" s="204"/>
      <c r="AL29" s="211">
        <v>44378</v>
      </c>
      <c r="AM29" s="212">
        <v>44469</v>
      </c>
      <c r="AN29" s="216" t="s">
        <v>506</v>
      </c>
    </row>
    <row r="30" spans="1:40">
      <c r="A30"/>
      <c r="B30"/>
      <c r="C30"/>
      <c r="E30"/>
      <c r="F30"/>
      <c r="G30"/>
      <c r="H30"/>
      <c r="I30"/>
      <c r="J30"/>
      <c r="K30"/>
      <c r="L30"/>
      <c r="M30"/>
      <c r="N30"/>
      <c r="O30"/>
      <c r="Q30"/>
      <c r="R30"/>
      <c r="S30"/>
      <c r="T30"/>
      <c r="U30"/>
      <c r="V30"/>
      <c r="W30"/>
      <c r="X30"/>
      <c r="Y30"/>
      <c r="Z30"/>
      <c r="AA30"/>
      <c r="AB30"/>
      <c r="AC30"/>
      <c r="AD30"/>
      <c r="AE30"/>
      <c r="AF30"/>
      <c r="AG30"/>
      <c r="AH30"/>
    </row>
    <row r="31" spans="1:40">
      <c r="A31"/>
      <c r="B31"/>
      <c r="C31"/>
      <c r="E31"/>
      <c r="F31"/>
      <c r="G31"/>
      <c r="H31"/>
      <c r="I31"/>
      <c r="J31"/>
      <c r="K31"/>
      <c r="L31"/>
      <c r="M31"/>
      <c r="N31"/>
      <c r="O31"/>
      <c r="Q31"/>
      <c r="R31"/>
      <c r="S31"/>
      <c r="T31"/>
      <c r="U31"/>
      <c r="V31"/>
      <c r="W31"/>
      <c r="X31"/>
      <c r="Y31"/>
      <c r="Z31"/>
      <c r="AA31"/>
      <c r="AB31"/>
      <c r="AC31"/>
      <c r="AD31"/>
      <c r="AE31"/>
      <c r="AF31"/>
      <c r="AG31"/>
      <c r="AH31"/>
    </row>
    <row r="32" spans="1:40">
      <c r="A32"/>
      <c r="B32"/>
      <c r="C32"/>
      <c r="E32"/>
      <c r="F32"/>
      <c r="G32"/>
      <c r="H32"/>
      <c r="I32"/>
      <c r="J32"/>
      <c r="K32"/>
      <c r="L32"/>
      <c r="M32"/>
      <c r="N32"/>
      <c r="O32"/>
      <c r="Q32"/>
      <c r="R32"/>
      <c r="S32"/>
      <c r="T32"/>
      <c r="U32"/>
      <c r="V32"/>
      <c r="W32"/>
      <c r="X32"/>
      <c r="Y32"/>
      <c r="Z32"/>
      <c r="AA32"/>
      <c r="AB32"/>
      <c r="AC32"/>
      <c r="AD32"/>
      <c r="AE32"/>
      <c r="AF32"/>
      <c r="AG32"/>
      <c r="AH32"/>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sheetData>
  <mergeCells count="156">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13:A15"/>
    <mergeCell ref="B13:B15"/>
    <mergeCell ref="C13:C15"/>
    <mergeCell ref="E13:E15"/>
    <mergeCell ref="F13:F15"/>
    <mergeCell ref="G13:G15"/>
    <mergeCell ref="H13:H15"/>
    <mergeCell ref="I13:I15"/>
    <mergeCell ref="M10:M12"/>
    <mergeCell ref="N10:N12"/>
    <mergeCell ref="AA10:AA12"/>
    <mergeCell ref="AB10:AB12"/>
    <mergeCell ref="AE10:AE12"/>
    <mergeCell ref="AF10:AF12"/>
    <mergeCell ref="G10:G12"/>
    <mergeCell ref="H10:H12"/>
    <mergeCell ref="I10:I12"/>
    <mergeCell ref="J10:J12"/>
    <mergeCell ref="K10:K12"/>
    <mergeCell ref="L10:L12"/>
    <mergeCell ref="AB13:AB15"/>
    <mergeCell ref="AE13:AE15"/>
    <mergeCell ref="AF13:AF15"/>
    <mergeCell ref="AG13:AG15"/>
    <mergeCell ref="AH13:AH15"/>
    <mergeCell ref="A16:A19"/>
    <mergeCell ref="B16:B19"/>
    <mergeCell ref="C16:C19"/>
    <mergeCell ref="E16:E19"/>
    <mergeCell ref="F16:F19"/>
    <mergeCell ref="J13:J15"/>
    <mergeCell ref="K13:K15"/>
    <mergeCell ref="L13:L15"/>
    <mergeCell ref="M13:M15"/>
    <mergeCell ref="N13:N15"/>
    <mergeCell ref="AA13:AA15"/>
    <mergeCell ref="AG16:AG19"/>
    <mergeCell ref="AH16:AH19"/>
    <mergeCell ref="N16:N19"/>
    <mergeCell ref="AA16:AA19"/>
    <mergeCell ref="AB16:AB19"/>
    <mergeCell ref="AE16:AE19"/>
    <mergeCell ref="AF16:AF19"/>
    <mergeCell ref="B20:B23"/>
    <mergeCell ref="C20:C23"/>
    <mergeCell ref="E20:E23"/>
    <mergeCell ref="F20:F23"/>
    <mergeCell ref="G20:G23"/>
    <mergeCell ref="H20:H23"/>
    <mergeCell ref="I20:I23"/>
    <mergeCell ref="M16:M19"/>
    <mergeCell ref="G16:G19"/>
    <mergeCell ref="H16:H19"/>
    <mergeCell ref="I16:I19"/>
    <mergeCell ref="J16:J19"/>
    <mergeCell ref="K16:K19"/>
    <mergeCell ref="L16:L19"/>
    <mergeCell ref="AB20:AB23"/>
    <mergeCell ref="AE20:AE23"/>
    <mergeCell ref="AF20:AF23"/>
    <mergeCell ref="AG20:AG23"/>
    <mergeCell ref="AH20:AH23"/>
    <mergeCell ref="A24:A25"/>
    <mergeCell ref="B24:B25"/>
    <mergeCell ref="C24:C25"/>
    <mergeCell ref="E24:E25"/>
    <mergeCell ref="F24:F25"/>
    <mergeCell ref="J20:J23"/>
    <mergeCell ref="K20:K23"/>
    <mergeCell ref="L20:L23"/>
    <mergeCell ref="M20:M23"/>
    <mergeCell ref="N20:N23"/>
    <mergeCell ref="AA20:AA23"/>
    <mergeCell ref="AG24:AG25"/>
    <mergeCell ref="AH24:AH25"/>
    <mergeCell ref="N24:N25"/>
    <mergeCell ref="AA24:AA25"/>
    <mergeCell ref="AB24:AB25"/>
    <mergeCell ref="AE24:AE25"/>
    <mergeCell ref="AF24:AF25"/>
    <mergeCell ref="A20:A23"/>
    <mergeCell ref="A26:A29"/>
    <mergeCell ref="B26:B29"/>
    <mergeCell ref="C26:C29"/>
    <mergeCell ref="E26:E29"/>
    <mergeCell ref="F26:F29"/>
    <mergeCell ref="G26:G29"/>
    <mergeCell ref="H26:H29"/>
    <mergeCell ref="I26:I29"/>
    <mergeCell ref="M24:M25"/>
    <mergeCell ref="G24:G25"/>
    <mergeCell ref="H24:H25"/>
    <mergeCell ref="I24:I25"/>
    <mergeCell ref="J24:J25"/>
    <mergeCell ref="K24:K25"/>
    <mergeCell ref="L24:L25"/>
    <mergeCell ref="AB26:AB29"/>
    <mergeCell ref="AE26:AE29"/>
    <mergeCell ref="AF26:AF29"/>
    <mergeCell ref="AG26:AG29"/>
    <mergeCell ref="AH26:AH29"/>
    <mergeCell ref="J26:J29"/>
    <mergeCell ref="K26:K29"/>
    <mergeCell ref="L26:L29"/>
    <mergeCell ref="M26:M29"/>
    <mergeCell ref="N26:N29"/>
    <mergeCell ref="AA26:AA29"/>
  </mergeCells>
  <conditionalFormatting sqref="I10">
    <cfRule type="containsText" dxfId="425" priority="199" operator="containsText" text="Muy Baja">
      <formula>NOT(ISERROR(SEARCH("Muy Baja",I10)))</formula>
    </cfRule>
    <cfRule type="containsText" dxfId="424" priority="200" operator="containsText" text="Baja">
      <formula>NOT(ISERROR(SEARCH("Baja",I10)))</formula>
    </cfRule>
    <cfRule type="containsText" dxfId="423" priority="202" operator="containsText" text="Muy Alta">
      <formula>NOT(ISERROR(SEARCH("Muy Alta",I10)))</formula>
    </cfRule>
    <cfRule type="containsText" dxfId="422" priority="203" operator="containsText" text="Alta">
      <formula>NOT(ISERROR(SEARCH("Alta",I10)))</formula>
    </cfRule>
    <cfRule type="containsText" dxfId="421" priority="204" operator="containsText" text="Media">
      <formula>NOT(ISERROR(SEARCH("Media",I10)))</formula>
    </cfRule>
    <cfRule type="containsText" dxfId="420" priority="205" operator="containsText" text="Media">
      <formula>NOT(ISERROR(SEARCH("Media",I10)))</formula>
    </cfRule>
    <cfRule type="containsText" dxfId="419" priority="206" operator="containsText" text="Media">
      <formula>NOT(ISERROR(SEARCH("Media",I10)))</formula>
    </cfRule>
    <cfRule type="containsText" dxfId="418" priority="207" operator="containsText" text="Muy Baja">
      <formula>NOT(ISERROR(SEARCH("Muy Baja",I10)))</formula>
    </cfRule>
    <cfRule type="containsText" dxfId="417" priority="208" operator="containsText" text="Baja">
      <formula>NOT(ISERROR(SEARCH("Baja",I10)))</formula>
    </cfRule>
    <cfRule type="containsText" dxfId="416" priority="209" operator="containsText" text="Muy Baja">
      <formula>NOT(ISERROR(SEARCH("Muy Baja",I10)))</formula>
    </cfRule>
    <cfRule type="containsText" dxfId="415" priority="210" operator="containsText" text="Muy Baja">
      <formula>NOT(ISERROR(SEARCH("Muy Baja",I10)))</formula>
    </cfRule>
    <cfRule type="containsText" dxfId="414" priority="211" operator="containsText" text="Muy Baja">
      <formula>NOT(ISERROR(SEARCH("Muy Baja",I10)))</formula>
    </cfRule>
    <cfRule type="containsText" dxfId="413" priority="212" operator="containsText" text="Muy Baja'Tabla probabilidad'!">
      <formula>NOT(ISERROR(SEARCH("Muy Baja'Tabla probabilidad'!",I10)))</formula>
    </cfRule>
    <cfRule type="containsText" dxfId="412" priority="213" operator="containsText" text="Muy bajo">
      <formula>NOT(ISERROR(SEARCH("Muy bajo",I10)))</formula>
    </cfRule>
    <cfRule type="containsText" dxfId="411" priority="214" operator="containsText" text="Alta">
      <formula>NOT(ISERROR(SEARCH("Alta",I10)))</formula>
    </cfRule>
    <cfRule type="containsText" dxfId="410" priority="215" operator="containsText" text="Media">
      <formula>NOT(ISERROR(SEARCH("Media",I10)))</formula>
    </cfRule>
    <cfRule type="containsText" dxfId="409" priority="216" operator="containsText" text="Baja">
      <formula>NOT(ISERROR(SEARCH("Baja",I10)))</formula>
    </cfRule>
    <cfRule type="containsText" dxfId="408" priority="217" operator="containsText" text="Muy baja">
      <formula>NOT(ISERROR(SEARCH("Muy baja",I10)))</formula>
    </cfRule>
    <cfRule type="cellIs" dxfId="407" priority="220" operator="between">
      <formula>1</formula>
      <formula>2</formula>
    </cfRule>
    <cfRule type="cellIs" dxfId="406" priority="221" operator="between">
      <formula>0</formula>
      <formula>2</formula>
    </cfRule>
  </conditionalFormatting>
  <conditionalFormatting sqref="I10">
    <cfRule type="containsText" dxfId="405" priority="201" operator="containsText" text="Muy Alta">
      <formula>NOT(ISERROR(SEARCH("Muy Alta",I10)))</formula>
    </cfRule>
  </conditionalFormatting>
  <conditionalFormatting sqref="L10 L16 L20 L24 L26">
    <cfRule type="containsText" dxfId="404" priority="193" operator="containsText" text="Catastrófico">
      <formula>NOT(ISERROR(SEARCH("Catastrófico",L10)))</formula>
    </cfRule>
    <cfRule type="containsText" dxfId="403" priority="194" operator="containsText" text="Mayor">
      <formula>NOT(ISERROR(SEARCH("Mayor",L10)))</formula>
    </cfRule>
    <cfRule type="containsText" dxfId="402" priority="195" operator="containsText" text="Alta">
      <formula>NOT(ISERROR(SEARCH("Alta",L10)))</formula>
    </cfRule>
    <cfRule type="containsText" dxfId="401" priority="196" operator="containsText" text="Moderado">
      <formula>NOT(ISERROR(SEARCH("Moderado",L10)))</formula>
    </cfRule>
    <cfRule type="containsText" dxfId="400" priority="197" operator="containsText" text="Menor">
      <formula>NOT(ISERROR(SEARCH("Menor",L10)))</formula>
    </cfRule>
    <cfRule type="containsText" dxfId="399" priority="198" operator="containsText" text="Leve">
      <formula>NOT(ISERROR(SEARCH("Leve",L10)))</formula>
    </cfRule>
  </conditionalFormatting>
  <conditionalFormatting sqref="N10 N13 N16 N20">
    <cfRule type="containsText" dxfId="398" priority="188" operator="containsText" text="Extremo">
      <formula>NOT(ISERROR(SEARCH("Extremo",N10)))</formula>
    </cfRule>
    <cfRule type="containsText" dxfId="397" priority="189" operator="containsText" text="Alto">
      <formula>NOT(ISERROR(SEARCH("Alto",N10)))</formula>
    </cfRule>
    <cfRule type="containsText" dxfId="396" priority="190" operator="containsText" text="Bajo">
      <formula>NOT(ISERROR(SEARCH("Bajo",N10)))</formula>
    </cfRule>
    <cfRule type="containsText" dxfId="395" priority="191" operator="containsText" text="Moderado">
      <formula>NOT(ISERROR(SEARCH("Moderado",N10)))</formula>
    </cfRule>
    <cfRule type="containsText" dxfId="394" priority="192" operator="containsText" text="Extremo">
      <formula>NOT(ISERROR(SEARCH("Extremo",N10)))</formula>
    </cfRule>
  </conditionalFormatting>
  <conditionalFormatting sqref="M10 M13 M16 M20 M24 M26">
    <cfRule type="containsText" dxfId="393" priority="182" operator="containsText" text="Catastrófico">
      <formula>NOT(ISERROR(SEARCH("Catastrófico",M10)))</formula>
    </cfRule>
    <cfRule type="containsText" dxfId="392" priority="183" operator="containsText" text="Mayor">
      <formula>NOT(ISERROR(SEARCH("Mayor",M10)))</formula>
    </cfRule>
    <cfRule type="containsText" dxfId="391" priority="184" operator="containsText" text="Alta">
      <formula>NOT(ISERROR(SEARCH("Alta",M10)))</formula>
    </cfRule>
    <cfRule type="containsText" dxfId="390" priority="185" operator="containsText" text="Moderado">
      <formula>NOT(ISERROR(SEARCH("Moderado",M10)))</formula>
    </cfRule>
    <cfRule type="containsText" dxfId="389" priority="186" operator="containsText" text="Menor">
      <formula>NOT(ISERROR(SEARCH("Menor",M10)))</formula>
    </cfRule>
    <cfRule type="containsText" dxfId="388" priority="187" operator="containsText" text="Leve">
      <formula>NOT(ISERROR(SEARCH("Leve",M10)))</formula>
    </cfRule>
  </conditionalFormatting>
  <conditionalFormatting sqref="Y10:Y12 Y16:Y19 Y26:Y29">
    <cfRule type="containsText" dxfId="387" priority="176" operator="containsText" text="Muy Alta">
      <formula>NOT(ISERROR(SEARCH("Muy Alta",Y10)))</formula>
    </cfRule>
    <cfRule type="containsText" dxfId="386" priority="177" operator="containsText" text="Alta">
      <formula>NOT(ISERROR(SEARCH("Alta",Y10)))</formula>
    </cfRule>
    <cfRule type="containsText" dxfId="385" priority="178" operator="containsText" text="Media">
      <formula>NOT(ISERROR(SEARCH("Media",Y10)))</formula>
    </cfRule>
    <cfRule type="containsText" dxfId="384" priority="179" operator="containsText" text="Muy Baja">
      <formula>NOT(ISERROR(SEARCH("Muy Baja",Y10)))</formula>
    </cfRule>
    <cfRule type="containsText" dxfId="383" priority="180" operator="containsText" text="Baja">
      <formula>NOT(ISERROR(SEARCH("Baja",Y10)))</formula>
    </cfRule>
    <cfRule type="containsText" dxfId="382" priority="181" operator="containsText" text="Muy Baja">
      <formula>NOT(ISERROR(SEARCH("Muy Baja",Y10)))</formula>
    </cfRule>
  </conditionalFormatting>
  <conditionalFormatting sqref="AC10:AC12 AC16:AC19 AC26:AC29">
    <cfRule type="containsText" dxfId="381" priority="171" operator="containsText" text="Catastrófico">
      <formula>NOT(ISERROR(SEARCH("Catastrófico",AC10)))</formula>
    </cfRule>
    <cfRule type="containsText" dxfId="380" priority="172" operator="containsText" text="Mayor">
      <formula>NOT(ISERROR(SEARCH("Mayor",AC10)))</formula>
    </cfRule>
    <cfRule type="containsText" dxfId="379" priority="173" operator="containsText" text="Moderado">
      <formula>NOT(ISERROR(SEARCH("Moderado",AC10)))</formula>
    </cfRule>
    <cfRule type="containsText" dxfId="378" priority="174" operator="containsText" text="Menor">
      <formula>NOT(ISERROR(SEARCH("Menor",AC10)))</formula>
    </cfRule>
    <cfRule type="containsText" dxfId="377" priority="175" operator="containsText" text="Leve">
      <formula>NOT(ISERROR(SEARCH("Leve",AC10)))</formula>
    </cfRule>
  </conditionalFormatting>
  <conditionalFormatting sqref="AG10">
    <cfRule type="containsText" dxfId="376" priority="162" operator="containsText" text="Extremo">
      <formula>NOT(ISERROR(SEARCH("Extremo",AG10)))</formula>
    </cfRule>
    <cfRule type="containsText" dxfId="375" priority="163" operator="containsText" text="Alto">
      <formula>NOT(ISERROR(SEARCH("Alto",AG10)))</formula>
    </cfRule>
    <cfRule type="containsText" dxfId="374" priority="164" operator="containsText" text="Moderado">
      <formula>NOT(ISERROR(SEARCH("Moderado",AG10)))</formula>
    </cfRule>
    <cfRule type="containsText" dxfId="373" priority="165" operator="containsText" text="Menor">
      <formula>NOT(ISERROR(SEARCH("Menor",AG10)))</formula>
    </cfRule>
    <cfRule type="containsText" dxfId="372" priority="166" operator="containsText" text="Bajo">
      <formula>NOT(ISERROR(SEARCH("Bajo",AG10)))</formula>
    </cfRule>
    <cfRule type="containsText" dxfId="371" priority="167" operator="containsText" text="Moderado">
      <formula>NOT(ISERROR(SEARCH("Moderado",AG10)))</formula>
    </cfRule>
    <cfRule type="containsText" dxfId="370" priority="168" operator="containsText" text="Extremo">
      <formula>NOT(ISERROR(SEARCH("Extremo",AG10)))</formula>
    </cfRule>
    <cfRule type="containsText" dxfId="369" priority="169" operator="containsText" text="Baja">
      <formula>NOT(ISERROR(SEARCH("Baja",AG10)))</formula>
    </cfRule>
    <cfRule type="containsText" dxfId="368" priority="170" operator="containsText" text="Alto">
      <formula>NOT(ISERROR(SEARCH("Alto",AG10)))</formula>
    </cfRule>
  </conditionalFormatting>
  <conditionalFormatting sqref="AA10:AA29">
    <cfRule type="containsText" dxfId="367" priority="7" operator="containsText" text="Muy Baja">
      <formula>NOT(ISERROR(SEARCH("Muy Baja",AA10)))</formula>
    </cfRule>
    <cfRule type="containsText" dxfId="366" priority="157" operator="containsText" text="Muy Alta">
      <formula>NOT(ISERROR(SEARCH("Muy Alta",AA10)))</formula>
    </cfRule>
    <cfRule type="containsText" dxfId="365" priority="158" operator="containsText" text="Alta">
      <formula>NOT(ISERROR(SEARCH("Alta",AA10)))</formula>
    </cfRule>
    <cfRule type="containsText" dxfId="364" priority="159" operator="containsText" text="Media">
      <formula>NOT(ISERROR(SEARCH("Media",AA10)))</formula>
    </cfRule>
    <cfRule type="containsText" dxfId="363" priority="160" operator="containsText" text="Baja">
      <formula>NOT(ISERROR(SEARCH("Baja",AA10)))</formula>
    </cfRule>
    <cfRule type="containsText" dxfId="362" priority="161" operator="containsText" text="Muy Baja">
      <formula>NOT(ISERROR(SEARCH("Muy Baja",AA10)))</formula>
    </cfRule>
  </conditionalFormatting>
  <conditionalFormatting sqref="AE10:AE12 AE16:AE19 AE26:AE29">
    <cfRule type="containsText" dxfId="361" priority="152" operator="containsText" text="Catastrófico">
      <formula>NOT(ISERROR(SEARCH("Catastrófico",AE10)))</formula>
    </cfRule>
    <cfRule type="containsText" dxfId="360" priority="153" operator="containsText" text="Moderado">
      <formula>NOT(ISERROR(SEARCH("Moderado",AE10)))</formula>
    </cfRule>
    <cfRule type="containsText" dxfId="359" priority="154" operator="containsText" text="Menor">
      <formula>NOT(ISERROR(SEARCH("Menor",AE10)))</formula>
    </cfRule>
    <cfRule type="containsText" dxfId="358" priority="155" operator="containsText" text="Leve">
      <formula>NOT(ISERROR(SEARCH("Leve",AE10)))</formula>
    </cfRule>
    <cfRule type="containsText" dxfId="357" priority="156" operator="containsText" text="Mayor">
      <formula>NOT(ISERROR(SEARCH("Mayor",AE10)))</formula>
    </cfRule>
  </conditionalFormatting>
  <conditionalFormatting sqref="I13 I16 I20">
    <cfRule type="containsText" dxfId="356" priority="129" operator="containsText" text="Muy Baja">
      <formula>NOT(ISERROR(SEARCH("Muy Baja",I13)))</formula>
    </cfRule>
    <cfRule type="containsText" dxfId="355" priority="130" operator="containsText" text="Baja">
      <formula>NOT(ISERROR(SEARCH("Baja",I13)))</formula>
    </cfRule>
    <cfRule type="containsText" dxfId="354" priority="132" operator="containsText" text="Muy Alta">
      <formula>NOT(ISERROR(SEARCH("Muy Alta",I13)))</formula>
    </cfRule>
    <cfRule type="containsText" dxfId="353" priority="133" operator="containsText" text="Alta">
      <formula>NOT(ISERROR(SEARCH("Alta",I13)))</formula>
    </cfRule>
    <cfRule type="containsText" dxfId="352" priority="134" operator="containsText" text="Media">
      <formula>NOT(ISERROR(SEARCH("Media",I13)))</formula>
    </cfRule>
    <cfRule type="containsText" dxfId="351" priority="135" operator="containsText" text="Media">
      <formula>NOT(ISERROR(SEARCH("Media",I13)))</formula>
    </cfRule>
    <cfRule type="containsText" dxfId="350" priority="136" operator="containsText" text="Media">
      <formula>NOT(ISERROR(SEARCH("Media",I13)))</formula>
    </cfRule>
    <cfRule type="containsText" dxfId="349" priority="137" operator="containsText" text="Muy Baja">
      <formula>NOT(ISERROR(SEARCH("Muy Baja",I13)))</formula>
    </cfRule>
    <cfRule type="containsText" dxfId="348" priority="138" operator="containsText" text="Baja">
      <formula>NOT(ISERROR(SEARCH("Baja",I13)))</formula>
    </cfRule>
    <cfRule type="containsText" dxfId="347" priority="139" operator="containsText" text="Muy Baja">
      <formula>NOT(ISERROR(SEARCH("Muy Baja",I13)))</formula>
    </cfRule>
    <cfRule type="containsText" dxfId="346" priority="140" operator="containsText" text="Muy Baja">
      <formula>NOT(ISERROR(SEARCH("Muy Baja",I13)))</formula>
    </cfRule>
    <cfRule type="containsText" dxfId="345" priority="141" operator="containsText" text="Muy Baja">
      <formula>NOT(ISERROR(SEARCH("Muy Baja",I13)))</formula>
    </cfRule>
    <cfRule type="containsText" dxfId="344" priority="142" operator="containsText" text="Muy Baja'Tabla probabilidad'!">
      <formula>NOT(ISERROR(SEARCH("Muy Baja'Tabla probabilidad'!",I13)))</formula>
    </cfRule>
    <cfRule type="containsText" dxfId="343" priority="143" operator="containsText" text="Muy bajo">
      <formula>NOT(ISERROR(SEARCH("Muy bajo",I13)))</formula>
    </cfRule>
    <cfRule type="containsText" dxfId="342" priority="144" operator="containsText" text="Alta">
      <formula>NOT(ISERROR(SEARCH("Alta",I13)))</formula>
    </cfRule>
    <cfRule type="containsText" dxfId="341" priority="145" operator="containsText" text="Media">
      <formula>NOT(ISERROR(SEARCH("Media",I13)))</formula>
    </cfRule>
    <cfRule type="containsText" dxfId="340" priority="146" operator="containsText" text="Baja">
      <formula>NOT(ISERROR(SEARCH("Baja",I13)))</formula>
    </cfRule>
    <cfRule type="containsText" dxfId="339" priority="147" operator="containsText" text="Muy baja">
      <formula>NOT(ISERROR(SEARCH("Muy baja",I13)))</formula>
    </cfRule>
    <cfRule type="cellIs" dxfId="338" priority="150" operator="between">
      <formula>1</formula>
      <formula>2</formula>
    </cfRule>
    <cfRule type="cellIs" dxfId="337" priority="151" operator="between">
      <formula>0</formula>
      <formula>2</formula>
    </cfRule>
  </conditionalFormatting>
  <conditionalFormatting sqref="I13 I16 I20">
    <cfRule type="containsText" dxfId="336" priority="131" operator="containsText" text="Muy Alta">
      <formula>NOT(ISERROR(SEARCH("Muy Alta",I13)))</formula>
    </cfRule>
  </conditionalFormatting>
  <conditionalFormatting sqref="Y13:Y15">
    <cfRule type="containsText" dxfId="335" priority="123" operator="containsText" text="Muy Alta">
      <formula>NOT(ISERROR(SEARCH("Muy Alta",Y13)))</formula>
    </cfRule>
    <cfRule type="containsText" dxfId="334" priority="124" operator="containsText" text="Alta">
      <formula>NOT(ISERROR(SEARCH("Alta",Y13)))</formula>
    </cfRule>
    <cfRule type="containsText" dxfId="333" priority="125" operator="containsText" text="Media">
      <formula>NOT(ISERROR(SEARCH("Media",Y13)))</formula>
    </cfRule>
    <cfRule type="containsText" dxfId="332" priority="126" operator="containsText" text="Muy Baja">
      <formula>NOT(ISERROR(SEARCH("Muy Baja",Y13)))</formula>
    </cfRule>
    <cfRule type="containsText" dxfId="331" priority="127" operator="containsText" text="Baja">
      <formula>NOT(ISERROR(SEARCH("Baja",Y13)))</formula>
    </cfRule>
    <cfRule type="containsText" dxfId="330" priority="128" operator="containsText" text="Muy Baja">
      <formula>NOT(ISERROR(SEARCH("Muy Baja",Y13)))</formula>
    </cfRule>
  </conditionalFormatting>
  <conditionalFormatting sqref="AC13:AC15">
    <cfRule type="containsText" dxfId="329" priority="118" operator="containsText" text="Catastrófico">
      <formula>NOT(ISERROR(SEARCH("Catastrófico",AC13)))</formula>
    </cfRule>
    <cfRule type="containsText" dxfId="328" priority="119" operator="containsText" text="Mayor">
      <formula>NOT(ISERROR(SEARCH("Mayor",AC13)))</formula>
    </cfRule>
    <cfRule type="containsText" dxfId="327" priority="120" operator="containsText" text="Moderado">
      <formula>NOT(ISERROR(SEARCH("Moderado",AC13)))</formula>
    </cfRule>
    <cfRule type="containsText" dxfId="326" priority="121" operator="containsText" text="Menor">
      <formula>NOT(ISERROR(SEARCH("Menor",AC13)))</formula>
    </cfRule>
    <cfRule type="containsText" dxfId="325" priority="122" operator="containsText" text="Leve">
      <formula>NOT(ISERROR(SEARCH("Leve",AC13)))</formula>
    </cfRule>
  </conditionalFormatting>
  <conditionalFormatting sqref="AG13">
    <cfRule type="containsText" dxfId="324" priority="109" operator="containsText" text="Extremo">
      <formula>NOT(ISERROR(SEARCH("Extremo",AG13)))</formula>
    </cfRule>
    <cfRule type="containsText" dxfId="323" priority="110" operator="containsText" text="Alto">
      <formula>NOT(ISERROR(SEARCH("Alto",AG13)))</formula>
    </cfRule>
    <cfRule type="containsText" dxfId="322" priority="111" operator="containsText" text="Moderado">
      <formula>NOT(ISERROR(SEARCH("Moderado",AG13)))</formula>
    </cfRule>
    <cfRule type="containsText" dxfId="321" priority="112" operator="containsText" text="Menor">
      <formula>NOT(ISERROR(SEARCH("Menor",AG13)))</formula>
    </cfRule>
    <cfRule type="containsText" dxfId="320" priority="113" operator="containsText" text="Bajo">
      <formula>NOT(ISERROR(SEARCH("Bajo",AG13)))</formula>
    </cfRule>
    <cfRule type="containsText" dxfId="319" priority="114" operator="containsText" text="Moderado">
      <formula>NOT(ISERROR(SEARCH("Moderado",AG13)))</formula>
    </cfRule>
    <cfRule type="containsText" dxfId="318" priority="115" operator="containsText" text="Extremo">
      <formula>NOT(ISERROR(SEARCH("Extremo",AG13)))</formula>
    </cfRule>
    <cfRule type="containsText" dxfId="317" priority="116" operator="containsText" text="Baja">
      <formula>NOT(ISERROR(SEARCH("Baja",AG13)))</formula>
    </cfRule>
    <cfRule type="containsText" dxfId="316" priority="117" operator="containsText" text="Alto">
      <formula>NOT(ISERROR(SEARCH("Alto",AG13)))</formula>
    </cfRule>
  </conditionalFormatting>
  <conditionalFormatting sqref="AE13:AE15">
    <cfRule type="containsText" dxfId="315" priority="104" operator="containsText" text="Catastrófico">
      <formula>NOT(ISERROR(SEARCH("Catastrófico",AE13)))</formula>
    </cfRule>
    <cfRule type="containsText" dxfId="314" priority="105" operator="containsText" text="Moderado">
      <formula>NOT(ISERROR(SEARCH("Moderado",AE13)))</formula>
    </cfRule>
    <cfRule type="containsText" dxfId="313" priority="106" operator="containsText" text="Menor">
      <formula>NOT(ISERROR(SEARCH("Menor",AE13)))</formula>
    </cfRule>
    <cfRule type="containsText" dxfId="312" priority="107" operator="containsText" text="Leve">
      <formula>NOT(ISERROR(SEARCH("Leve",AE13)))</formula>
    </cfRule>
    <cfRule type="containsText" dxfId="311" priority="108" operator="containsText" text="Mayor">
      <formula>NOT(ISERROR(SEARCH("Mayor",AE13)))</formula>
    </cfRule>
  </conditionalFormatting>
  <conditionalFormatting sqref="AG16">
    <cfRule type="containsText" dxfId="310" priority="95" operator="containsText" text="Extremo">
      <formula>NOT(ISERROR(SEARCH("Extremo",AG16)))</formula>
    </cfRule>
    <cfRule type="containsText" dxfId="309" priority="96" operator="containsText" text="Alto">
      <formula>NOT(ISERROR(SEARCH("Alto",AG16)))</formula>
    </cfRule>
    <cfRule type="containsText" dxfId="308" priority="97" operator="containsText" text="Moderado">
      <formula>NOT(ISERROR(SEARCH("Moderado",AG16)))</formula>
    </cfRule>
    <cfRule type="containsText" dxfId="307" priority="98" operator="containsText" text="Menor">
      <formula>NOT(ISERROR(SEARCH("Menor",AG16)))</formula>
    </cfRule>
    <cfRule type="containsText" dxfId="306" priority="99" operator="containsText" text="Bajo">
      <formula>NOT(ISERROR(SEARCH("Bajo",AG16)))</formula>
    </cfRule>
    <cfRule type="containsText" dxfId="305" priority="100" operator="containsText" text="Moderado">
      <formula>NOT(ISERROR(SEARCH("Moderado",AG16)))</formula>
    </cfRule>
    <cfRule type="containsText" dxfId="304" priority="101" operator="containsText" text="Extremo">
      <formula>NOT(ISERROR(SEARCH("Extremo",AG16)))</formula>
    </cfRule>
    <cfRule type="containsText" dxfId="303" priority="102" operator="containsText" text="Baja">
      <formula>NOT(ISERROR(SEARCH("Baja",AG16)))</formula>
    </cfRule>
    <cfRule type="containsText" dxfId="302" priority="103" operator="containsText" text="Alto">
      <formula>NOT(ISERROR(SEARCH("Alto",AG16)))</formula>
    </cfRule>
  </conditionalFormatting>
  <conditionalFormatting sqref="Y20:Y23">
    <cfRule type="containsText" dxfId="301" priority="89" operator="containsText" text="Muy Alta">
      <formula>NOT(ISERROR(SEARCH("Muy Alta",Y20)))</formula>
    </cfRule>
    <cfRule type="containsText" dxfId="300" priority="90" operator="containsText" text="Alta">
      <formula>NOT(ISERROR(SEARCH("Alta",Y20)))</formula>
    </cfRule>
    <cfRule type="containsText" dxfId="299" priority="91" operator="containsText" text="Media">
      <formula>NOT(ISERROR(SEARCH("Media",Y20)))</formula>
    </cfRule>
    <cfRule type="containsText" dxfId="298" priority="92" operator="containsText" text="Muy Baja">
      <formula>NOT(ISERROR(SEARCH("Muy Baja",Y20)))</formula>
    </cfRule>
    <cfRule type="containsText" dxfId="297" priority="93" operator="containsText" text="Baja">
      <formula>NOT(ISERROR(SEARCH("Baja",Y20)))</formula>
    </cfRule>
    <cfRule type="containsText" dxfId="296" priority="94" operator="containsText" text="Muy Baja">
      <formula>NOT(ISERROR(SEARCH("Muy Baja",Y20)))</formula>
    </cfRule>
  </conditionalFormatting>
  <conditionalFormatting sqref="AC20:AC23">
    <cfRule type="containsText" dxfId="295" priority="84" operator="containsText" text="Catastrófico">
      <formula>NOT(ISERROR(SEARCH("Catastrófico",AC20)))</formula>
    </cfRule>
    <cfRule type="containsText" dxfId="294" priority="85" operator="containsText" text="Mayor">
      <formula>NOT(ISERROR(SEARCH("Mayor",AC20)))</formula>
    </cfRule>
    <cfRule type="containsText" dxfId="293" priority="86" operator="containsText" text="Moderado">
      <formula>NOT(ISERROR(SEARCH("Moderado",AC20)))</formula>
    </cfRule>
    <cfRule type="containsText" dxfId="292" priority="87" operator="containsText" text="Menor">
      <formula>NOT(ISERROR(SEARCH("Menor",AC20)))</formula>
    </cfRule>
    <cfRule type="containsText" dxfId="291" priority="88" operator="containsText" text="Leve">
      <formula>NOT(ISERROR(SEARCH("Leve",AC20)))</formula>
    </cfRule>
  </conditionalFormatting>
  <conditionalFormatting sqref="AG20">
    <cfRule type="containsText" dxfId="290" priority="75" operator="containsText" text="Extremo">
      <formula>NOT(ISERROR(SEARCH("Extremo",AG20)))</formula>
    </cfRule>
    <cfRule type="containsText" dxfId="289" priority="76" operator="containsText" text="Alto">
      <formula>NOT(ISERROR(SEARCH("Alto",AG20)))</formula>
    </cfRule>
    <cfRule type="containsText" dxfId="288" priority="77" operator="containsText" text="Moderado">
      <formula>NOT(ISERROR(SEARCH("Moderado",AG20)))</formula>
    </cfRule>
    <cfRule type="containsText" dxfId="287" priority="78" operator="containsText" text="Menor">
      <formula>NOT(ISERROR(SEARCH("Menor",AG20)))</formula>
    </cfRule>
    <cfRule type="containsText" dxfId="286" priority="79" operator="containsText" text="Bajo">
      <formula>NOT(ISERROR(SEARCH("Bajo",AG20)))</formula>
    </cfRule>
    <cfRule type="containsText" dxfId="285" priority="80" operator="containsText" text="Moderado">
      <formula>NOT(ISERROR(SEARCH("Moderado",AG20)))</formula>
    </cfRule>
    <cfRule type="containsText" dxfId="284" priority="81" operator="containsText" text="Extremo">
      <formula>NOT(ISERROR(SEARCH("Extremo",AG20)))</formula>
    </cfRule>
    <cfRule type="containsText" dxfId="283" priority="82" operator="containsText" text="Baja">
      <formula>NOT(ISERROR(SEARCH("Baja",AG20)))</formula>
    </cfRule>
    <cfRule type="containsText" dxfId="282" priority="83" operator="containsText" text="Alto">
      <formula>NOT(ISERROR(SEARCH("Alto",AG20)))</formula>
    </cfRule>
  </conditionalFormatting>
  <conditionalFormatting sqref="AE20:AE23">
    <cfRule type="containsText" dxfId="281" priority="70" operator="containsText" text="Catastrófico">
      <formula>NOT(ISERROR(SEARCH("Catastrófico",AE20)))</formula>
    </cfRule>
    <cfRule type="containsText" dxfId="280" priority="71" operator="containsText" text="Moderado">
      <formula>NOT(ISERROR(SEARCH("Moderado",AE20)))</formula>
    </cfRule>
    <cfRule type="containsText" dxfId="279" priority="72" operator="containsText" text="Menor">
      <formula>NOT(ISERROR(SEARCH("Menor",AE20)))</formula>
    </cfRule>
    <cfRule type="containsText" dxfId="278" priority="73" operator="containsText" text="Leve">
      <formula>NOT(ISERROR(SEARCH("Leve",AE20)))</formula>
    </cfRule>
    <cfRule type="containsText" dxfId="277" priority="74" operator="containsText" text="Mayor">
      <formula>NOT(ISERROR(SEARCH("Mayor",AE20)))</formula>
    </cfRule>
  </conditionalFormatting>
  <conditionalFormatting sqref="N24 N26">
    <cfRule type="containsText" dxfId="276" priority="65" operator="containsText" text="Extremo">
      <formula>NOT(ISERROR(SEARCH("Extremo",N24)))</formula>
    </cfRule>
    <cfRule type="containsText" dxfId="275" priority="66" operator="containsText" text="Alto">
      <formula>NOT(ISERROR(SEARCH("Alto",N24)))</formula>
    </cfRule>
    <cfRule type="containsText" dxfId="274" priority="67" operator="containsText" text="Bajo">
      <formula>NOT(ISERROR(SEARCH("Bajo",N24)))</formula>
    </cfRule>
    <cfRule type="containsText" dxfId="273" priority="68" operator="containsText" text="Moderado">
      <formula>NOT(ISERROR(SEARCH("Moderado",N24)))</formula>
    </cfRule>
    <cfRule type="containsText" dxfId="272" priority="69" operator="containsText" text="Extremo">
      <formula>NOT(ISERROR(SEARCH("Extremo",N24)))</formula>
    </cfRule>
  </conditionalFormatting>
  <conditionalFormatting sqref="I24 I26">
    <cfRule type="containsText" dxfId="271" priority="42" operator="containsText" text="Muy Baja">
      <formula>NOT(ISERROR(SEARCH("Muy Baja",I24)))</formula>
    </cfRule>
    <cfRule type="containsText" dxfId="270" priority="43" operator="containsText" text="Baja">
      <formula>NOT(ISERROR(SEARCH("Baja",I24)))</formula>
    </cfRule>
    <cfRule type="containsText" dxfId="269" priority="45" operator="containsText" text="Muy Alta">
      <formula>NOT(ISERROR(SEARCH("Muy Alta",I24)))</formula>
    </cfRule>
    <cfRule type="containsText" dxfId="268" priority="46" operator="containsText" text="Alta">
      <formula>NOT(ISERROR(SEARCH("Alta",I24)))</formula>
    </cfRule>
    <cfRule type="containsText" dxfId="267" priority="47" operator="containsText" text="Media">
      <formula>NOT(ISERROR(SEARCH("Media",I24)))</formula>
    </cfRule>
    <cfRule type="containsText" dxfId="266" priority="48" operator="containsText" text="Media">
      <formula>NOT(ISERROR(SEARCH("Media",I24)))</formula>
    </cfRule>
    <cfRule type="containsText" dxfId="265" priority="49" operator="containsText" text="Media">
      <formula>NOT(ISERROR(SEARCH("Media",I24)))</formula>
    </cfRule>
    <cfRule type="containsText" dxfId="264" priority="50" operator="containsText" text="Muy Baja">
      <formula>NOT(ISERROR(SEARCH("Muy Baja",I24)))</formula>
    </cfRule>
    <cfRule type="containsText" dxfId="263" priority="51" operator="containsText" text="Baja">
      <formula>NOT(ISERROR(SEARCH("Baja",I24)))</formula>
    </cfRule>
    <cfRule type="containsText" dxfId="262" priority="52" operator="containsText" text="Muy Baja">
      <formula>NOT(ISERROR(SEARCH("Muy Baja",I24)))</formula>
    </cfRule>
    <cfRule type="containsText" dxfId="261" priority="53" operator="containsText" text="Muy Baja">
      <formula>NOT(ISERROR(SEARCH("Muy Baja",I24)))</formula>
    </cfRule>
    <cfRule type="containsText" dxfId="260" priority="54" operator="containsText" text="Muy Baja">
      <formula>NOT(ISERROR(SEARCH("Muy Baja",I24)))</formula>
    </cfRule>
    <cfRule type="containsText" dxfId="259" priority="55" operator="containsText" text="Muy Baja'Tabla probabilidad'!">
      <formula>NOT(ISERROR(SEARCH("Muy Baja'Tabla probabilidad'!",I24)))</formula>
    </cfRule>
    <cfRule type="containsText" dxfId="258" priority="56" operator="containsText" text="Muy bajo">
      <formula>NOT(ISERROR(SEARCH("Muy bajo",I24)))</formula>
    </cfRule>
    <cfRule type="containsText" dxfId="257" priority="57" operator="containsText" text="Alta">
      <formula>NOT(ISERROR(SEARCH("Alta",I24)))</formula>
    </cfRule>
    <cfRule type="containsText" dxfId="256" priority="58" operator="containsText" text="Media">
      <formula>NOT(ISERROR(SEARCH("Media",I24)))</formula>
    </cfRule>
    <cfRule type="containsText" dxfId="255" priority="59" operator="containsText" text="Baja">
      <formula>NOT(ISERROR(SEARCH("Baja",I24)))</formula>
    </cfRule>
    <cfRule type="containsText" dxfId="254" priority="60" operator="containsText" text="Muy baja">
      <formula>NOT(ISERROR(SEARCH("Muy baja",I24)))</formula>
    </cfRule>
    <cfRule type="cellIs" dxfId="253" priority="63" operator="between">
      <formula>1</formula>
      <formula>2</formula>
    </cfRule>
    <cfRule type="cellIs" dxfId="252" priority="64" operator="between">
      <formula>0</formula>
      <formula>2</formula>
    </cfRule>
  </conditionalFormatting>
  <conditionalFormatting sqref="I24 I26">
    <cfRule type="containsText" dxfId="251" priority="44" operator="containsText" text="Muy Alta">
      <formula>NOT(ISERROR(SEARCH("Muy Alta",I24)))</formula>
    </cfRule>
  </conditionalFormatting>
  <conditionalFormatting sqref="Y24:Y25">
    <cfRule type="containsText" dxfId="250" priority="36" operator="containsText" text="Muy Alta">
      <formula>NOT(ISERROR(SEARCH("Muy Alta",Y24)))</formula>
    </cfRule>
    <cfRule type="containsText" dxfId="249" priority="37" operator="containsText" text="Alta">
      <formula>NOT(ISERROR(SEARCH("Alta",Y24)))</formula>
    </cfRule>
    <cfRule type="containsText" dxfId="248" priority="38" operator="containsText" text="Media">
      <formula>NOT(ISERROR(SEARCH("Media",Y24)))</formula>
    </cfRule>
    <cfRule type="containsText" dxfId="247" priority="39" operator="containsText" text="Muy Baja">
      <formula>NOT(ISERROR(SEARCH("Muy Baja",Y24)))</formula>
    </cfRule>
    <cfRule type="containsText" dxfId="246" priority="40" operator="containsText" text="Baja">
      <formula>NOT(ISERROR(SEARCH("Baja",Y24)))</formula>
    </cfRule>
    <cfRule type="containsText" dxfId="245" priority="41" operator="containsText" text="Muy Baja">
      <formula>NOT(ISERROR(SEARCH("Muy Baja",Y24)))</formula>
    </cfRule>
  </conditionalFormatting>
  <conditionalFormatting sqref="AC24:AC25">
    <cfRule type="containsText" dxfId="244" priority="31" operator="containsText" text="Catastrófico">
      <formula>NOT(ISERROR(SEARCH("Catastrófico",AC24)))</formula>
    </cfRule>
    <cfRule type="containsText" dxfId="243" priority="32" operator="containsText" text="Mayor">
      <formula>NOT(ISERROR(SEARCH("Mayor",AC24)))</formula>
    </cfRule>
    <cfRule type="containsText" dxfId="242" priority="33" operator="containsText" text="Moderado">
      <formula>NOT(ISERROR(SEARCH("Moderado",AC24)))</formula>
    </cfRule>
    <cfRule type="containsText" dxfId="241" priority="34" operator="containsText" text="Menor">
      <formula>NOT(ISERROR(SEARCH("Menor",AC24)))</formula>
    </cfRule>
    <cfRule type="containsText" dxfId="240" priority="35" operator="containsText" text="Leve">
      <formula>NOT(ISERROR(SEARCH("Leve",AC24)))</formula>
    </cfRule>
  </conditionalFormatting>
  <conditionalFormatting sqref="AG24">
    <cfRule type="containsText" dxfId="239" priority="22" operator="containsText" text="Extremo">
      <formula>NOT(ISERROR(SEARCH("Extremo",AG24)))</formula>
    </cfRule>
    <cfRule type="containsText" dxfId="238" priority="23" operator="containsText" text="Alto">
      <formula>NOT(ISERROR(SEARCH("Alto",AG24)))</formula>
    </cfRule>
    <cfRule type="containsText" dxfId="237" priority="24" operator="containsText" text="Moderado">
      <formula>NOT(ISERROR(SEARCH("Moderado",AG24)))</formula>
    </cfRule>
    <cfRule type="containsText" dxfId="236" priority="25" operator="containsText" text="Menor">
      <formula>NOT(ISERROR(SEARCH("Menor",AG24)))</formula>
    </cfRule>
    <cfRule type="containsText" dxfId="235" priority="26" operator="containsText" text="Bajo">
      <formula>NOT(ISERROR(SEARCH("Bajo",AG24)))</formula>
    </cfRule>
    <cfRule type="containsText" dxfId="234" priority="27" operator="containsText" text="Moderado">
      <formula>NOT(ISERROR(SEARCH("Moderado",AG24)))</formula>
    </cfRule>
    <cfRule type="containsText" dxfId="233" priority="28" operator="containsText" text="Extremo">
      <formula>NOT(ISERROR(SEARCH("Extremo",AG24)))</formula>
    </cfRule>
    <cfRule type="containsText" dxfId="232" priority="29" operator="containsText" text="Baja">
      <formula>NOT(ISERROR(SEARCH("Baja",AG24)))</formula>
    </cfRule>
    <cfRule type="containsText" dxfId="231" priority="30" operator="containsText" text="Alto">
      <formula>NOT(ISERROR(SEARCH("Alto",AG24)))</formula>
    </cfRule>
  </conditionalFormatting>
  <conditionalFormatting sqref="AE24:AE25">
    <cfRule type="containsText" dxfId="230" priority="17" operator="containsText" text="Catastrófico">
      <formula>NOT(ISERROR(SEARCH("Catastrófico",AE24)))</formula>
    </cfRule>
    <cfRule type="containsText" dxfId="229" priority="18" operator="containsText" text="Moderado">
      <formula>NOT(ISERROR(SEARCH("Moderado",AE24)))</formula>
    </cfRule>
    <cfRule type="containsText" dxfId="228" priority="19" operator="containsText" text="Menor">
      <formula>NOT(ISERROR(SEARCH("Menor",AE24)))</formula>
    </cfRule>
    <cfRule type="containsText" dxfId="227" priority="20" operator="containsText" text="Leve">
      <formula>NOT(ISERROR(SEARCH("Leve",AE24)))</formula>
    </cfRule>
    <cfRule type="containsText" dxfId="226" priority="21" operator="containsText" text="Mayor">
      <formula>NOT(ISERROR(SEARCH("Mayor",AE24)))</formula>
    </cfRule>
  </conditionalFormatting>
  <conditionalFormatting sqref="AG26">
    <cfRule type="containsText" dxfId="225" priority="8" operator="containsText" text="Extremo">
      <formula>NOT(ISERROR(SEARCH("Extremo",AG26)))</formula>
    </cfRule>
    <cfRule type="containsText" dxfId="224" priority="9" operator="containsText" text="Alto">
      <formula>NOT(ISERROR(SEARCH("Alto",AG26)))</formula>
    </cfRule>
    <cfRule type="containsText" dxfId="223" priority="10" operator="containsText" text="Moderado">
      <formula>NOT(ISERROR(SEARCH("Moderado",AG26)))</formula>
    </cfRule>
    <cfRule type="containsText" dxfId="222" priority="11" operator="containsText" text="Menor">
      <formula>NOT(ISERROR(SEARCH("Menor",AG26)))</formula>
    </cfRule>
    <cfRule type="containsText" dxfId="221" priority="12" operator="containsText" text="Bajo">
      <formula>NOT(ISERROR(SEARCH("Bajo",AG26)))</formula>
    </cfRule>
    <cfRule type="containsText" dxfId="220" priority="13" operator="containsText" text="Moderado">
      <formula>NOT(ISERROR(SEARCH("Moderado",AG26)))</formula>
    </cfRule>
    <cfRule type="containsText" dxfId="219" priority="14" operator="containsText" text="Extremo">
      <formula>NOT(ISERROR(SEARCH("Extremo",AG26)))</formula>
    </cfRule>
    <cfRule type="containsText" dxfId="218" priority="15" operator="containsText" text="Baja">
      <formula>NOT(ISERROR(SEARCH("Baja",AG26)))</formula>
    </cfRule>
    <cfRule type="containsText" dxfId="217" priority="16" operator="containsText" text="Alto">
      <formula>NOT(ISERROR(SEARCH("Alto",AG26)))</formula>
    </cfRule>
  </conditionalFormatting>
  <conditionalFormatting sqref="L13">
    <cfRule type="containsText" dxfId="216" priority="1" operator="containsText" text="Catastrófico">
      <formula>NOT(ISERROR(SEARCH("Catastrófico",L13)))</formula>
    </cfRule>
    <cfRule type="containsText" dxfId="215" priority="2" operator="containsText" text="Mayor">
      <formula>NOT(ISERROR(SEARCH("Mayor",L13)))</formula>
    </cfRule>
    <cfRule type="containsText" dxfId="214" priority="3" operator="containsText" text="Alta">
      <formula>NOT(ISERROR(SEARCH("Alta",L13)))</formula>
    </cfRule>
    <cfRule type="containsText" dxfId="213" priority="4" operator="containsText" text="Moderado">
      <formula>NOT(ISERROR(SEARCH("Moderado",L13)))</formula>
    </cfRule>
    <cfRule type="containsText" dxfId="212" priority="5" operator="containsText" text="Menor">
      <formula>NOT(ISERROR(SEARCH("Menor",L13)))</formula>
    </cfRule>
    <cfRule type="containsText" dxfId="211" priority="6" operator="containsText" text="Leve">
      <formula>NOT(ISERROR(SEARCH("Leve",L13)))</formula>
    </cfRule>
  </conditionalFormatting>
  <dataValidations count="4">
    <dataValidation allowBlank="1" showInputMessage="1" showErrorMessage="1" prompt="Enunciar cuál es el control" sqref="P10:P12 P16 AI10:AI12 AI22:AI25 AI16 P18:P20 P22:P25 AI18:AI20" xr:uid="{C19F95AE-1055-490D-A5E9-F42E88FA472C}"/>
    <dataValidation allowBlank="1" showInputMessage="1" showErrorMessage="1" prompt="Describir las actividades que se van a desarrollar para el proyecto" sqref="AI8" xr:uid="{410D07B4-C2C8-47C9-9562-89295EFB030F}"/>
    <dataValidation allowBlank="1" showInputMessage="1" showErrorMessage="1" prompt="seleccionar si el responsable de ejecutar las acciones es el nivel central" sqref="AK9" xr:uid="{0A693220-7018-496F-9733-17D19ACA41A6}"/>
    <dataValidation allowBlank="1" showInputMessage="1" showErrorMessage="1" prompt="Seleccionar si el responsable es el responsable de las acciones es el nivel central" sqref="AJ8:AJ9" xr:uid="{FCC3BD02-A366-4A6D-8689-96B81F28251C}"/>
  </dataValidations>
  <pageMargins left="0.7" right="0.7" top="0.75" bottom="0.75" header="0.3" footer="0.3"/>
  <pageSetup orientation="portrait"/>
  <drawing r:id="rId1"/>
  <extLst>
    <ext xmlns:x14="http://schemas.microsoft.com/office/spreadsheetml/2009/9/main" uri="{78C0D931-6437-407d-A8EE-F0AAD7539E65}">
      <x14:conditionalFormattings>
        <x14:conditionalFormatting xmlns:xm="http://schemas.microsoft.com/office/excel/2006/main">
          <x14:cfRule type="containsText" priority="218" operator="containsText" id="{A960C451-D3B4-4200-B244-C9C595A58135}">
            <xm:f>NOT(ISERROR(SEARCH('Tabla probabilidad'!$B$5,I10)))</xm:f>
            <xm:f>'Tabla probabilidad'!$B$5</xm:f>
            <x14:dxf>
              <font>
                <color rgb="FF006100"/>
              </font>
              <fill>
                <patternFill>
                  <bgColor rgb="FFC6EFCE"/>
                </patternFill>
              </fill>
            </x14:dxf>
          </x14:cfRule>
          <x14:cfRule type="containsText" priority="219" operator="containsText" id="{AA2A5908-B229-4125-9CD0-4D6BDCEDC72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CB5981AA-C7CA-4C9E-9B0D-0F71FEEA1110}">
            <xm:f>NOT(ISERROR(SEARCH('Tabla probabilidad'!$B$5,I13)))</xm:f>
            <xm:f>'Tabla probabilidad'!$B$5</xm:f>
            <x14:dxf>
              <font>
                <color rgb="FF006100"/>
              </font>
              <fill>
                <patternFill>
                  <bgColor rgb="FFC6EFCE"/>
                </patternFill>
              </fill>
            </x14:dxf>
          </x14:cfRule>
          <x14:cfRule type="containsText" priority="149" operator="containsText" id="{22861C0B-D85D-41B2-9E0E-BEDF8CBC080A}">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861B3712-92E9-4600-A6F0-7CA97A1FE54A}">
            <xm:f>NOT(ISERROR(SEARCH('Tabla probabilidad'!$B$5,I24)))</xm:f>
            <xm:f>'Tabla probabilidad'!$B$5</xm:f>
            <x14:dxf>
              <font>
                <color rgb="FF006100"/>
              </font>
              <fill>
                <patternFill>
                  <bgColor rgb="FFC6EFCE"/>
                </patternFill>
              </fill>
            </x14:dxf>
          </x14:cfRule>
          <x14:cfRule type="containsText" priority="62" operator="containsText" id="{64A43F4A-1EEF-439F-864E-6E845529388B}">
            <xm:f>NOT(ISERROR(SEARCH('Tabla probabilidad'!$B$5,I24)))</xm:f>
            <xm:f>'Tabla probabilidad'!$B$5</xm:f>
            <x14:dxf>
              <font>
                <color rgb="FF9C0006"/>
              </font>
              <fill>
                <patternFill>
                  <bgColor rgb="FFFFC7CE"/>
                </patternFill>
              </fill>
            </x14:dxf>
          </x14:cfRule>
          <xm:sqref>I24 I26</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2DEFC930-35AB-4297-99A1-CB4526AC1B97}">
          <x14:formula1>
            <xm:f>LISTA!$K$3:$K$6</xm:f>
          </x14:formula1>
          <xm:sqref>AH10 AH13 AH16 AH20 AH24 AH26</xm:sqref>
        </x14:dataValidation>
        <x14:dataValidation type="list" allowBlank="1" showInputMessage="1" showErrorMessage="1" xr:uid="{3CE528A5-C495-4ABA-95B8-DB9F95620AA8}">
          <x14:formula1>
            <xm:f>LISTA!$E$3:$E$5</xm:f>
          </x14:formula1>
          <xm:sqref>R10:R29</xm:sqref>
        </x14:dataValidation>
        <x14:dataValidation type="list" allowBlank="1" showInputMessage="1" showErrorMessage="1" xr:uid="{E928B7CC-3E66-4703-AAA6-950D69D40860}">
          <x14:formula1>
            <xm:f>LISTA!$F$3:$F$4</xm:f>
          </x14:formula1>
          <xm:sqref>S10:S29</xm:sqref>
        </x14:dataValidation>
        <x14:dataValidation type="list" allowBlank="1" showInputMessage="1" showErrorMessage="1" xr:uid="{ED37E493-FF69-4222-8735-C1852DCD749A}">
          <x14:formula1>
            <xm:f>LISTA!$G$3:$G$4</xm:f>
          </x14:formula1>
          <xm:sqref>U10:U29</xm:sqref>
        </x14:dataValidation>
        <x14:dataValidation type="list" allowBlank="1" showInputMessage="1" showErrorMessage="1" xr:uid="{7AAD2AD5-7702-428B-A606-A8EE98BA3FE6}">
          <x14:formula1>
            <xm:f>LISTA!$H$3:$H$4</xm:f>
          </x14:formula1>
          <xm:sqref>V10:V29</xm:sqref>
        </x14:dataValidation>
        <x14:dataValidation type="list" allowBlank="1" showInputMessage="1" showErrorMessage="1" xr:uid="{AE643271-69D7-4C66-9B44-EC7A65D7F9E0}">
          <x14:formula1>
            <xm:f>LISTA!$I$3:$I$4</xm:f>
          </x14:formula1>
          <xm:sqref>W10:W29</xm:sqref>
        </x14:dataValidation>
        <x14:dataValidation type="list" allowBlank="1" showInputMessage="1" showErrorMessage="1" xr:uid="{E0D2FAF0-C87C-445F-97DD-E17375E25C17}">
          <x14:formula1>
            <xm:f>LISTA!$C$3:$C$10</xm:f>
          </x14:formula1>
          <xm:sqref>G10:G29</xm:sqref>
        </x14:dataValidation>
        <x14:dataValidation type="list" allowBlank="1" showInputMessage="1" showErrorMessage="1" xr:uid="{8C1AE2AD-9AD9-4330-A508-75E76070AA82}">
          <x14:formula1>
            <xm:f>LISTA!$D$3:$D$31</xm:f>
          </x14:formula1>
          <xm:sqref>K10:K29</xm:sqref>
        </x14:dataValidation>
        <x14:dataValidation type="list" allowBlank="1" showInputMessage="1" showErrorMessage="1" xr:uid="{A42E79EF-ACF0-4929-B6AE-769165AF39CB}">
          <x14:formula1>
            <xm:f>LISTA!$B$3:$B$9</xm:f>
          </x14:formula1>
          <xm:sqref>C10:C29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236F-3854-4171-8FEA-5EF676EB725E}">
  <sheetPr>
    <tabColor theme="4" tint="-0.249977111117893"/>
  </sheetPr>
  <dimension ref="A1:KF59"/>
  <sheetViews>
    <sheetView tabSelected="1" zoomScale="85" zoomScaleNormal="85" workbookViewId="0">
      <pane xSplit="3" ySplit="9" topLeftCell="AI21" activePane="bottomRight" state="frozen"/>
      <selection pane="bottomRight" activeCell="AN25" sqref="AN25:AN28"/>
      <selection pane="bottomLeft"/>
      <selection pane="topRight"/>
    </sheetView>
  </sheetViews>
  <sheetFormatPr defaultColWidth="11.42578125" defaultRowHeight="14.4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bestFit="1" customWidth="1"/>
    <col min="11" max="11" width="24.28515625" style="29" customWidth="1"/>
    <col min="12" max="12" width="22.85546875" style="29" customWidth="1"/>
    <col min="13" max="15" width="9.140625" style="29" bestFit="1" customWidth="1"/>
    <col min="16" max="16" width="33.42578125" style="191" customWidth="1"/>
    <col min="17" max="17" width="13.140625" style="29" customWidth="1"/>
    <col min="18" max="20" width="9.140625" style="29" bestFit="1" customWidth="1"/>
    <col min="21" max="21" width="14.5703125" style="29" customWidth="1"/>
    <col min="22" max="22" width="9.140625" style="29" bestFit="1" customWidth="1"/>
    <col min="23" max="23" width="14" style="29" bestFit="1" customWidth="1"/>
    <col min="24" max="24" width="21" style="29" customWidth="1"/>
    <col min="25" max="25" width="17.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bestFit="1" customWidth="1"/>
    <col min="33" max="33" width="13.42578125" style="29" customWidth="1"/>
    <col min="34" max="34" width="20.5703125" style="29" customWidth="1"/>
    <col min="35" max="35" width="35.7109375" style="26" customWidth="1"/>
    <col min="36" max="36" width="14.85546875" style="26" customWidth="1"/>
    <col min="37" max="37" width="9.140625" style="26" bestFit="1" customWidth="1"/>
    <col min="38" max="39" width="14" style="26" customWidth="1"/>
    <col min="40" max="40" width="79.28515625" style="26" customWidth="1"/>
    <col min="41" max="292" width="11.42578125" style="26"/>
    <col min="293" max="16384" width="11.42578125" style="29"/>
  </cols>
  <sheetData>
    <row r="1" spans="1:292" s="218" customFormat="1" ht="6.6" customHeight="1">
      <c r="A1" s="344"/>
      <c r="B1" s="345"/>
      <c r="C1" s="345"/>
      <c r="D1" s="423" t="s">
        <v>517</v>
      </c>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8" customFormat="1" ht="12" customHeight="1">
      <c r="A2" s="346"/>
      <c r="B2" s="347"/>
      <c r="C2" s="347"/>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8" customFormat="1" ht="4.9000000000000004" customHeight="1">
      <c r="A3" s="2"/>
      <c r="B3" s="2"/>
      <c r="C3" s="3"/>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8" customFormat="1" ht="16.899999999999999" customHeight="1">
      <c r="A4" s="338" t="s">
        <v>227</v>
      </c>
      <c r="B4" s="339"/>
      <c r="C4" s="340"/>
      <c r="D4" s="341" t="s">
        <v>228</v>
      </c>
      <c r="E4" s="342"/>
      <c r="F4" s="342"/>
      <c r="G4" s="342"/>
      <c r="H4" s="342"/>
      <c r="I4" s="342"/>
      <c r="J4" s="342"/>
      <c r="K4" s="342"/>
      <c r="L4" s="342"/>
      <c r="M4" s="342"/>
      <c r="N4" s="342"/>
      <c r="O4" s="343"/>
      <c r="P4" s="343"/>
      <c r="Q4" s="343"/>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8" customFormat="1" ht="58.5" customHeight="1">
      <c r="A5" s="338" t="s">
        <v>229</v>
      </c>
      <c r="B5" s="339"/>
      <c r="C5" s="340"/>
      <c r="D5" s="348" t="s">
        <v>22</v>
      </c>
      <c r="E5" s="349"/>
      <c r="F5" s="349"/>
      <c r="G5" s="349"/>
      <c r="H5" s="349"/>
      <c r="I5" s="349"/>
      <c r="J5" s="349"/>
      <c r="K5" s="349"/>
      <c r="L5" s="349"/>
      <c r="M5" s="349"/>
      <c r="N5" s="349"/>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8" customFormat="1" ht="18">
      <c r="A6" s="338" t="s">
        <v>230</v>
      </c>
      <c r="B6" s="339"/>
      <c r="C6" s="340"/>
      <c r="D6" s="341" t="s">
        <v>231</v>
      </c>
      <c r="E6" s="342"/>
      <c r="F6" s="342"/>
      <c r="G6" s="342"/>
      <c r="H6" s="342"/>
      <c r="I6" s="342"/>
      <c r="J6" s="342"/>
      <c r="K6" s="342"/>
      <c r="L6" s="342"/>
      <c r="M6" s="342"/>
      <c r="N6" s="342"/>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8" customFormat="1" ht="14.25" customHeight="1" thickBot="1">
      <c r="A7" s="332" t="s">
        <v>232</v>
      </c>
      <c r="B7" s="333"/>
      <c r="C7" s="333"/>
      <c r="D7" s="333"/>
      <c r="E7" s="333"/>
      <c r="F7" s="333"/>
      <c r="G7" s="333"/>
      <c r="H7" s="334"/>
      <c r="I7" s="332" t="s">
        <v>233</v>
      </c>
      <c r="J7" s="333"/>
      <c r="K7" s="333"/>
      <c r="L7" s="333"/>
      <c r="M7" s="333"/>
      <c r="N7" s="334"/>
      <c r="O7" s="332" t="s">
        <v>234</v>
      </c>
      <c r="P7" s="333"/>
      <c r="Q7" s="333"/>
      <c r="R7" s="333"/>
      <c r="S7" s="333"/>
      <c r="T7" s="333"/>
      <c r="U7" s="333"/>
      <c r="V7" s="333"/>
      <c r="W7" s="334"/>
      <c r="X7" s="332" t="s">
        <v>235</v>
      </c>
      <c r="Y7" s="333"/>
      <c r="Z7" s="333"/>
      <c r="AA7" s="333"/>
      <c r="AB7" s="333"/>
      <c r="AC7" s="333"/>
      <c r="AD7" s="333"/>
      <c r="AE7" s="333"/>
      <c r="AF7" s="333"/>
      <c r="AG7" s="333"/>
      <c r="AH7" s="334"/>
      <c r="AI7" s="209"/>
      <c r="AJ7" s="209"/>
      <c r="AK7" s="209"/>
      <c r="AL7" s="209"/>
      <c r="AM7" s="209"/>
      <c r="AN7" s="209"/>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8" customFormat="1" ht="16.5" customHeight="1" thickTop="1" thickBot="1">
      <c r="A8" s="302" t="s">
        <v>237</v>
      </c>
      <c r="B8" s="295" t="s">
        <v>238</v>
      </c>
      <c r="C8" s="323" t="s">
        <v>179</v>
      </c>
      <c r="D8" s="324" t="s">
        <v>181</v>
      </c>
      <c r="E8" s="324" t="s">
        <v>183</v>
      </c>
      <c r="F8" s="325" t="s">
        <v>185</v>
      </c>
      <c r="G8" s="320" t="s">
        <v>187</v>
      </c>
      <c r="H8" s="324" t="s">
        <v>239</v>
      </c>
      <c r="I8" s="321" t="s">
        <v>240</v>
      </c>
      <c r="J8" s="322" t="s">
        <v>241</v>
      </c>
      <c r="K8" s="320" t="s">
        <v>242</v>
      </c>
      <c r="L8" s="320" t="s">
        <v>243</v>
      </c>
      <c r="M8" s="322" t="s">
        <v>241</v>
      </c>
      <c r="N8" s="324" t="s">
        <v>193</v>
      </c>
      <c r="O8" s="326" t="s">
        <v>244</v>
      </c>
      <c r="P8" s="319" t="s">
        <v>195</v>
      </c>
      <c r="Q8" s="320" t="s">
        <v>197</v>
      </c>
      <c r="R8" s="319" t="s">
        <v>245</v>
      </c>
      <c r="S8" s="319"/>
      <c r="T8" s="319"/>
      <c r="U8" s="319"/>
      <c r="V8" s="319"/>
      <c r="W8" s="319"/>
      <c r="X8" s="330" t="s">
        <v>246</v>
      </c>
      <c r="Y8" s="326" t="s">
        <v>247</v>
      </c>
      <c r="Z8" s="326" t="s">
        <v>241</v>
      </c>
      <c r="AA8" s="200"/>
      <c r="AB8" s="200"/>
      <c r="AC8" s="326" t="s">
        <v>248</v>
      </c>
      <c r="AD8" s="326" t="s">
        <v>241</v>
      </c>
      <c r="AE8" s="200"/>
      <c r="AF8" s="200"/>
      <c r="AG8" s="330" t="s">
        <v>249</v>
      </c>
      <c r="AH8" s="326" t="s">
        <v>213</v>
      </c>
      <c r="AI8" s="428" t="s">
        <v>474</v>
      </c>
      <c r="AJ8" s="424" t="s">
        <v>475</v>
      </c>
      <c r="AK8" s="425"/>
      <c r="AL8" s="424" t="s">
        <v>476</v>
      </c>
      <c r="AM8" s="425"/>
      <c r="AN8" s="426" t="s">
        <v>518</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9" customFormat="1" ht="63" customHeight="1" thickTop="1" thickBot="1">
      <c r="A9" s="303"/>
      <c r="B9" s="296"/>
      <c r="C9" s="295"/>
      <c r="D9" s="320"/>
      <c r="E9" s="320"/>
      <c r="F9" s="295"/>
      <c r="G9" s="321"/>
      <c r="H9" s="320"/>
      <c r="I9" s="321"/>
      <c r="J9" s="322"/>
      <c r="K9" s="321"/>
      <c r="L9" s="321"/>
      <c r="M9" s="322"/>
      <c r="N9" s="320"/>
      <c r="O9" s="327"/>
      <c r="P9" s="320"/>
      <c r="Q9" s="321"/>
      <c r="R9" s="127" t="s">
        <v>254</v>
      </c>
      <c r="S9" s="127" t="s">
        <v>255</v>
      </c>
      <c r="T9" s="127" t="s">
        <v>256</v>
      </c>
      <c r="U9" s="127" t="s">
        <v>257</v>
      </c>
      <c r="V9" s="127" t="s">
        <v>258</v>
      </c>
      <c r="W9" s="127" t="s">
        <v>259</v>
      </c>
      <c r="X9" s="326"/>
      <c r="Y9" s="331"/>
      <c r="Z9" s="331"/>
      <c r="AA9" s="202" t="s">
        <v>260</v>
      </c>
      <c r="AB9" s="202" t="s">
        <v>241</v>
      </c>
      <c r="AC9" s="331"/>
      <c r="AD9" s="331"/>
      <c r="AE9" s="201" t="s">
        <v>248</v>
      </c>
      <c r="AF9" s="201" t="s">
        <v>241</v>
      </c>
      <c r="AG9" s="326"/>
      <c r="AH9" s="327"/>
      <c r="AI9" s="429"/>
      <c r="AJ9" s="215" t="s">
        <v>478</v>
      </c>
      <c r="AK9" s="215" t="s">
        <v>479</v>
      </c>
      <c r="AL9" s="215" t="s">
        <v>480</v>
      </c>
      <c r="AM9" s="215" t="s">
        <v>481</v>
      </c>
      <c r="AN9" s="427"/>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105" customHeight="1">
      <c r="A10" s="288">
        <v>1</v>
      </c>
      <c r="B10" s="289" t="s">
        <v>261</v>
      </c>
      <c r="C10" s="297" t="s">
        <v>262</v>
      </c>
      <c r="D10" s="195" t="s">
        <v>263</v>
      </c>
      <c r="E10" s="298" t="s">
        <v>264</v>
      </c>
      <c r="F10" s="300" t="s">
        <v>265</v>
      </c>
      <c r="G10" s="288" t="s">
        <v>266</v>
      </c>
      <c r="H10" s="286">
        <v>24</v>
      </c>
      <c r="I10" s="309" t="str">
        <f>IF(H10&lt;=2,'Tabla probabilidad'!$B$5,IF(H10&lt;=24,'Tabla probabilidad'!$B$6,IF(H10&lt;=500,'Tabla probabilidad'!$B$7,IF(H10&lt;=5000,'Tabla probabilidad'!$B$8,IF(H10&gt;5000,'Tabla probabilidad'!$B$9)))))</f>
        <v>Baja</v>
      </c>
      <c r="J10" s="311">
        <f>IF(H10&lt;=2,'Tabla probabilidad'!$D$5,IF(H10&lt;=24,'Tabla probabilidad'!$D$6,IF(H10&lt;=500,'Tabla probabilidad'!$D$7,IF(H10&lt;=5000,'Tabla probabilidad'!$D$8,IF(H10&gt;5000,'Tabla probabilidad'!$D$9)))))</f>
        <v>0.4</v>
      </c>
      <c r="K10" s="286" t="s">
        <v>267</v>
      </c>
      <c r="L10" s="28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8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86" t="str">
        <f>VLOOKUP((I10&amp;L10),Hoja1!$B$4:$C$28,2,0)</f>
        <v>Moderado</v>
      </c>
      <c r="O10" s="193">
        <v>1</v>
      </c>
      <c r="P10" s="189" t="s">
        <v>268</v>
      </c>
      <c r="Q10" s="193" t="str">
        <f t="shared" ref="Q10:Q28"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07" t="str">
        <f>IF(AB10&lt;=20%,'Tabla probabilidad'!$B$5,IF(AB10&lt;=40%,'Tabla probabilidad'!$B$6,IF(AB10&lt;=60%,'Tabla probabilidad'!$B$7,IF(AB10&lt;=80%,'Tabla probabilidad'!$B$8,IF(AB10&lt;=100%,'Tabla probabilidad'!$B$9)))))</f>
        <v>Baja</v>
      </c>
      <c r="AB10" s="307">
        <f>AVERAGE(Z10:Z12)</f>
        <v>0.22</v>
      </c>
      <c r="AC10" s="194" t="str">
        <f t="shared" ref="AC10:AC28" si="1">IF(AD10&lt;=20%,"Leve",IF(AD10&lt;=40%,"Menor",IF(AD10&lt;=60%,"Moderado",IF(AD10&lt;=80%,"Mayor",IF(AD10&lt;=100%,"Catastrófico")))))</f>
        <v>Menor</v>
      </c>
      <c r="AD10" s="194">
        <f>IF(Q10="Probabilidad",(($M$10-0)),IF(Q10="Impacto",($M$10-($M$10*T10))))</f>
        <v>0.4</v>
      </c>
      <c r="AE10" s="307" t="str">
        <f>IF(AF10&lt;=20%,"Leve",IF(AF10&lt;=40%,"Menor",IF(AF10&lt;=60%,"Moderado",IF(AF10&lt;=80%,"Mayor",IF(AF10&lt;=100%,"Catastrófico")))))</f>
        <v>Menor</v>
      </c>
      <c r="AF10" s="307">
        <f>AVERAGE(AD10:AD12)</f>
        <v>0.40000000000000008</v>
      </c>
      <c r="AG10" s="292" t="str">
        <f>VLOOKUP(AA10&amp;AE10,Hoja1!$B$4:$C$28,2,0)</f>
        <v>Moderado</v>
      </c>
      <c r="AH10" s="292" t="s">
        <v>274</v>
      </c>
      <c r="AI10" s="205" t="s">
        <v>268</v>
      </c>
      <c r="AJ10" s="203" t="s">
        <v>482</v>
      </c>
      <c r="AK10" s="204"/>
      <c r="AL10" s="211">
        <v>44470</v>
      </c>
      <c r="AM10" s="212">
        <v>44561</v>
      </c>
      <c r="AN10" s="430" t="s">
        <v>519</v>
      </c>
    </row>
    <row r="11" spans="1:292" ht="22.5" customHeight="1">
      <c r="A11" s="288"/>
      <c r="B11" s="290"/>
      <c r="C11" s="297"/>
      <c r="D11" s="196" t="s">
        <v>280</v>
      </c>
      <c r="E11" s="299"/>
      <c r="F11" s="301"/>
      <c r="G11" s="288"/>
      <c r="H11" s="286"/>
      <c r="I11" s="309"/>
      <c r="J11" s="311"/>
      <c r="K11" s="286"/>
      <c r="L11" s="306"/>
      <c r="M11" s="306"/>
      <c r="N11" s="286"/>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08"/>
      <c r="AB11" s="308"/>
      <c r="AC11" s="194" t="str">
        <f t="shared" si="1"/>
        <v>Menor</v>
      </c>
      <c r="AD11" s="194">
        <f>IF(Q11="Probabilidad",(($M$10-0)),IF(Q11="Impacto",($M$10-($M$10*T11))))</f>
        <v>0.4</v>
      </c>
      <c r="AE11" s="308"/>
      <c r="AF11" s="308"/>
      <c r="AG11" s="293"/>
      <c r="AH11" s="293"/>
      <c r="AI11" s="205" t="s">
        <v>281</v>
      </c>
      <c r="AJ11" s="203" t="s">
        <v>482</v>
      </c>
      <c r="AK11" s="204"/>
      <c r="AL11" s="211">
        <v>44470</v>
      </c>
      <c r="AM11" s="212">
        <v>44561</v>
      </c>
      <c r="AN11" s="431"/>
    </row>
    <row r="12" spans="1:292" ht="30" customHeight="1">
      <c r="A12" s="288"/>
      <c r="B12" s="290"/>
      <c r="C12" s="297"/>
      <c r="D12" s="196" t="s">
        <v>282</v>
      </c>
      <c r="E12" s="299"/>
      <c r="F12" s="301"/>
      <c r="G12" s="288"/>
      <c r="H12" s="286"/>
      <c r="I12" s="309"/>
      <c r="J12" s="311"/>
      <c r="K12" s="286"/>
      <c r="L12" s="306"/>
      <c r="M12" s="306"/>
      <c r="N12" s="286"/>
      <c r="O12" s="193">
        <v>3</v>
      </c>
      <c r="P12" s="190" t="s">
        <v>485</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08"/>
      <c r="AB12" s="308"/>
      <c r="AC12" s="194" t="str">
        <f t="shared" si="1"/>
        <v>Menor</v>
      </c>
      <c r="AD12" s="194">
        <f>IF(Q12="Probabilidad",(($M$10-0)),IF(Q12="Impacto",($M$10-($M$10*T12))))</f>
        <v>0.4</v>
      </c>
      <c r="AE12" s="308"/>
      <c r="AF12" s="308"/>
      <c r="AG12" s="293"/>
      <c r="AH12" s="293"/>
      <c r="AI12" s="206" t="s">
        <v>486</v>
      </c>
      <c r="AJ12" s="203" t="s">
        <v>482</v>
      </c>
      <c r="AK12" s="204"/>
      <c r="AL12" s="211">
        <v>44470</v>
      </c>
      <c r="AM12" s="212">
        <v>44561</v>
      </c>
      <c r="AN12" s="432"/>
    </row>
    <row r="13" spans="1:292" ht="57.75" customHeight="1">
      <c r="A13" s="292">
        <v>2</v>
      </c>
      <c r="B13" s="292" t="s">
        <v>284</v>
      </c>
      <c r="C13" s="315" t="s">
        <v>285</v>
      </c>
      <c r="D13" s="222" t="s">
        <v>520</v>
      </c>
      <c r="E13" s="442" t="s">
        <v>287</v>
      </c>
      <c r="F13" s="289" t="s">
        <v>288</v>
      </c>
      <c r="G13" s="292" t="s">
        <v>289</v>
      </c>
      <c r="H13" s="289">
        <v>6</v>
      </c>
      <c r="I13" s="444" t="str">
        <f>IF(H13&lt;=2,'Tabla probabilidad'!$B$5,IF(H13&lt;=24,'Tabla probabilidad'!$B$6,IF(H13&lt;=500,'Tabla probabilidad'!$B$7,IF(H13&lt;=5000,'Tabla probabilidad'!$B$8,IF(H13&gt;5000,'Tabla probabilidad'!$B$9)))))</f>
        <v>Baja</v>
      </c>
      <c r="J13" s="307">
        <f>IF(H13&lt;=2,'Tabla probabilidad'!$D$5,IF(H13&lt;=24,'Tabla probabilidad'!$D$6,IF(H13&lt;=500,'Tabla probabilidad'!$D$7,IF(H13&lt;=5000,'Tabla probabilidad'!$D$8,IF(H13&gt;5000,'Tabla probabilidad'!$D$9)))))</f>
        <v>0.4</v>
      </c>
      <c r="K13" s="292" t="s">
        <v>290</v>
      </c>
      <c r="L13" s="292"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2"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2" t="str">
        <f>VLOOKUP((I13&amp;L13),Hoja1!$B$4:$C$28,2,0)</f>
        <v>Bajo</v>
      </c>
      <c r="O13" s="193">
        <v>1</v>
      </c>
      <c r="P13" s="189" t="s">
        <v>293</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07" t="str">
        <f>IF(AB13&lt;=20%,'Tabla probabilidad'!$B$5,IF(AB13&lt;=40%,'Tabla probabilidad'!$B$6,IF(AB13&lt;=60%,'Tabla probabilidad'!$B$7,IF(AB13&lt;=80%,'Tabla probabilidad'!$B$8,IF(AB13&lt;=100%,'Tabla probabilidad'!$B$9)))))</f>
        <v>Baja</v>
      </c>
      <c r="AB13" s="221">
        <f>AVERAGE(Z13:Z14)</f>
        <v>0.22</v>
      </c>
      <c r="AC13" s="194" t="str">
        <f t="shared" si="1"/>
        <v>Leve</v>
      </c>
      <c r="AD13" s="194">
        <f>IF(Q13="Probabilidad",(($M$13-0)),IF(Q13="Impacto",($M$13-($M$13*T13))))</f>
        <v>0.2</v>
      </c>
      <c r="AE13" s="307" t="str">
        <f>IF(AF13&lt;=20%,"Leve",IF(AF13&lt;=40%,"Menor",IF(AF13&lt;=60%,"Moderado",IF(AF13&lt;=80%,"Mayor",IF(AF13&lt;=100%,"Catastrófico")))))</f>
        <v>Leve</v>
      </c>
      <c r="AF13" s="307">
        <f>AVERAGE(AD13:AD14)</f>
        <v>0.2</v>
      </c>
      <c r="AG13" s="292" t="str">
        <f>VLOOKUP(AA13&amp;AE13,Hoja1!$B$4:$C$28,2,0)</f>
        <v>Bajo</v>
      </c>
      <c r="AH13" s="292" t="s">
        <v>274</v>
      </c>
      <c r="AI13" s="205" t="s">
        <v>521</v>
      </c>
      <c r="AJ13" s="203" t="s">
        <v>482</v>
      </c>
      <c r="AK13" s="204"/>
      <c r="AL13" s="211">
        <v>44470</v>
      </c>
      <c r="AM13" s="212">
        <v>44561</v>
      </c>
      <c r="AN13" s="446" t="s">
        <v>522</v>
      </c>
    </row>
    <row r="14" spans="1:292" ht="72" customHeight="1">
      <c r="A14" s="294"/>
      <c r="B14" s="294"/>
      <c r="C14" s="317"/>
      <c r="D14" s="222" t="s">
        <v>523</v>
      </c>
      <c r="E14" s="443"/>
      <c r="F14" s="291"/>
      <c r="G14" s="294"/>
      <c r="H14" s="291"/>
      <c r="I14" s="445"/>
      <c r="J14" s="312"/>
      <c r="K14" s="294"/>
      <c r="L14" s="294"/>
      <c r="M14" s="294"/>
      <c r="N14" s="294"/>
      <c r="O14" s="193">
        <v>2</v>
      </c>
      <c r="P14" s="189" t="s">
        <v>295</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12"/>
      <c r="AB14" s="221">
        <f>AVERAGE(Z13:Z15)</f>
        <v>0.22</v>
      </c>
      <c r="AC14" s="194" t="str">
        <f t="shared" si="1"/>
        <v>Leve</v>
      </c>
      <c r="AD14" s="194">
        <f>IF(Q14="Probabilidad",(($M$13-0)),IF(Q14="Impacto",($M$13-($M$13*T14))))</f>
        <v>0.2</v>
      </c>
      <c r="AE14" s="312"/>
      <c r="AF14" s="312"/>
      <c r="AG14" s="294"/>
      <c r="AH14" s="294"/>
      <c r="AI14" s="205" t="s">
        <v>295</v>
      </c>
      <c r="AJ14" s="203" t="s">
        <v>482</v>
      </c>
      <c r="AK14" s="204"/>
      <c r="AL14" s="211">
        <v>44470</v>
      </c>
      <c r="AM14" s="212">
        <v>44561</v>
      </c>
      <c r="AN14" s="447"/>
    </row>
    <row r="15" spans="1:292" ht="66.75" customHeight="1">
      <c r="A15" s="288">
        <v>3</v>
      </c>
      <c r="B15" s="289" t="s">
        <v>296</v>
      </c>
      <c r="C15" s="288" t="s">
        <v>285</v>
      </c>
      <c r="D15" s="196" t="s">
        <v>297</v>
      </c>
      <c r="E15" s="298" t="s">
        <v>298</v>
      </c>
      <c r="F15" s="300" t="s">
        <v>299</v>
      </c>
      <c r="G15" s="288" t="s">
        <v>266</v>
      </c>
      <c r="H15" s="286">
        <v>4</v>
      </c>
      <c r="I15" s="309" t="str">
        <f>IF(H15&lt;=2,'Tabla probabilidad'!$B$5,IF(H15&lt;=24,'Tabla probabilidad'!$B$6,IF(H15&lt;=500,'Tabla probabilidad'!$B$7,IF(H15&lt;=5000,'Tabla probabilidad'!$B$8,IF(H15&gt;5000,'Tabla probabilidad'!$B$9)))))</f>
        <v>Baja</v>
      </c>
      <c r="J15" s="311">
        <f>IF(H15&lt;=2,'Tabla probabilidad'!$D$5,IF(H15&lt;=24,'Tabla probabilidad'!$D$6,IF(H15&lt;=500,'Tabla probabilidad'!$D$7,IF(H15&lt;=5000,'Tabla probabilidad'!$D$8,IF(H15&gt;5000,'Tabla probabilidad'!$D$9)))))</f>
        <v>0.4</v>
      </c>
      <c r="K15" s="286" t="s">
        <v>300</v>
      </c>
      <c r="L15" s="286"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86"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86" t="str">
        <f>VLOOKUP((I15&amp;L15),Hoja1!$B$4:$C$28,2,0)</f>
        <v>Bajo</v>
      </c>
      <c r="O15" s="193">
        <v>1</v>
      </c>
      <c r="P15" s="189" t="s">
        <v>301</v>
      </c>
      <c r="Q15" s="193" t="str">
        <f t="shared" si="0"/>
        <v>Probabilidad</v>
      </c>
      <c r="R15" s="193" t="s">
        <v>269</v>
      </c>
      <c r="S15" s="193" t="s">
        <v>270</v>
      </c>
      <c r="T15" s="194">
        <f>VLOOKUP(R15&amp;S15,Hoja1!$Q$4:$R$9,2,0)</f>
        <v>0.45</v>
      </c>
      <c r="U15" s="193" t="s">
        <v>271</v>
      </c>
      <c r="V15" s="193" t="s">
        <v>272</v>
      </c>
      <c r="W15" s="193" t="s">
        <v>273</v>
      </c>
      <c r="X15" s="194">
        <f>IF(Q15="Probabilidad",($J$15*T15),IF(Q15="Impacto"," "))</f>
        <v>0.18000000000000002</v>
      </c>
      <c r="Y15" s="194" t="str">
        <f>IF(Z15&lt;=20%,'Tabla probabilidad'!$B$5,IF(Z15&lt;=40%,'Tabla probabilidad'!$B$6,IF(Z15&lt;=60%,'Tabla probabilidad'!$B$7,IF(Z15&lt;=80%,'Tabla probabilidad'!$B$8,IF(Z15&lt;=100%,'Tabla probabilidad'!$B$9)))))</f>
        <v>Baja</v>
      </c>
      <c r="Z15" s="194">
        <f>IF(R15="Preventivo",(J15-(J15*T15)),IF(R15="Detectivo",(J15-(J15*T15)),IF(R15="Correctivo",(J15))))</f>
        <v>0.22</v>
      </c>
      <c r="AA15" s="307" t="str">
        <f>IF(AB15&lt;=20%,'Tabla probabilidad'!$B$5,IF(AB15&lt;=40%,'Tabla probabilidad'!$B$6,IF(AB15&lt;=60%,'Tabla probabilidad'!$B$7,IF(AB15&lt;=80%,'Tabla probabilidad'!$B$8,IF(AB15&lt;=100%,'Tabla probabilidad'!$B$9)))))</f>
        <v>Baja</v>
      </c>
      <c r="AB15" s="307">
        <f>AVERAGE(Z15:Z18)</f>
        <v>0.22</v>
      </c>
      <c r="AC15" s="194" t="str">
        <f t="shared" si="1"/>
        <v>Leve</v>
      </c>
      <c r="AD15" s="194">
        <f>IF(Q15="Probabilidad",(($M$15-0)),IF(Q15="Impacto",($M$15-($M$15*T15))))</f>
        <v>0.2</v>
      </c>
      <c r="AE15" s="307" t="str">
        <f>IF(AF15&lt;=20%,"Leve",IF(AF15&lt;=40%,"Menor",IF(AF15&lt;=60%,"Moderado",IF(AF15&lt;=80%,"Mayor",IF(AF15&lt;=100%,"Catastrófico")))))</f>
        <v>Leve</v>
      </c>
      <c r="AF15" s="307">
        <f>AVERAGE(AD15:AD18)</f>
        <v>0.2</v>
      </c>
      <c r="AG15" s="292" t="str">
        <f>VLOOKUP(AA15&amp;AE15,Hoja1!$B$4:$C$28,2,0)</f>
        <v>Bajo</v>
      </c>
      <c r="AH15" s="292" t="s">
        <v>274</v>
      </c>
      <c r="AI15" s="205" t="s">
        <v>524</v>
      </c>
      <c r="AJ15" s="203" t="s">
        <v>482</v>
      </c>
      <c r="AK15" s="204"/>
      <c r="AL15" s="211">
        <v>44470</v>
      </c>
      <c r="AM15" s="212">
        <v>44561</v>
      </c>
      <c r="AN15" s="433" t="s">
        <v>525</v>
      </c>
    </row>
    <row r="16" spans="1:292" ht="69" customHeight="1">
      <c r="A16" s="288"/>
      <c r="B16" s="290"/>
      <c r="C16" s="288"/>
      <c r="D16" s="136" t="s">
        <v>302</v>
      </c>
      <c r="E16" s="299"/>
      <c r="F16" s="301"/>
      <c r="G16" s="288"/>
      <c r="H16" s="286"/>
      <c r="I16" s="309"/>
      <c r="J16" s="311"/>
      <c r="K16" s="286"/>
      <c r="L16" s="306"/>
      <c r="M16" s="306"/>
      <c r="N16" s="286"/>
      <c r="O16" s="193">
        <v>2</v>
      </c>
      <c r="P16" s="188" t="s">
        <v>303</v>
      </c>
      <c r="Q16" s="193" t="str">
        <f t="shared" si="0"/>
        <v>Probabilidad</v>
      </c>
      <c r="R16" s="193" t="s">
        <v>269</v>
      </c>
      <c r="S16" s="193" t="s">
        <v>270</v>
      </c>
      <c r="T16" s="194">
        <f>VLOOKUP(R16&amp;S16,Hoja1!$Q$4:$R$9,2,0)</f>
        <v>0.45</v>
      </c>
      <c r="U16" s="193" t="s">
        <v>271</v>
      </c>
      <c r="V16" s="193" t="s">
        <v>272</v>
      </c>
      <c r="W16" s="193" t="s">
        <v>273</v>
      </c>
      <c r="X16" s="194">
        <f>IF(Q16="Probabilidad",($J$15*T16),IF(Q16="Impacto"," "))</f>
        <v>0.18000000000000002</v>
      </c>
      <c r="Y16" s="194" t="str">
        <f>IF(Z16&lt;=20%,'Tabla probabilidad'!$B$5,IF(Z16&lt;=40%,'Tabla probabilidad'!$B$6,IF(Z16&lt;=60%,'Tabla probabilidad'!$B$7,IF(Z16&lt;=80%,'Tabla probabilidad'!$B$8,IF(Z16&lt;=100%,'Tabla probabilidad'!$B$9)))))</f>
        <v>Baja</v>
      </c>
      <c r="Z16" s="194">
        <f>IF(R16="Preventivo",(J15-(J15*T16)),IF(R16="Detectivo",(J15-(J15*T16)),IF(R16="Correctivo",(J15))))</f>
        <v>0.22</v>
      </c>
      <c r="AA16" s="308"/>
      <c r="AB16" s="308"/>
      <c r="AC16" s="194" t="str">
        <f t="shared" si="1"/>
        <v>Leve</v>
      </c>
      <c r="AD16" s="194">
        <f>IF(Q16="Probabilidad",(($M$15-0)),IF(Q16="Impacto",($M$15-($M$15*T16))))</f>
        <v>0.2</v>
      </c>
      <c r="AE16" s="308"/>
      <c r="AF16" s="308"/>
      <c r="AG16" s="293"/>
      <c r="AH16" s="293"/>
      <c r="AI16" s="207" t="s">
        <v>303</v>
      </c>
      <c r="AJ16" s="203" t="s">
        <v>482</v>
      </c>
      <c r="AK16" s="204"/>
      <c r="AL16" s="211">
        <v>44470</v>
      </c>
      <c r="AM16" s="212">
        <v>44561</v>
      </c>
      <c r="AN16" s="434"/>
    </row>
    <row r="17" spans="1:40" ht="75.75" customHeight="1">
      <c r="A17" s="288"/>
      <c r="B17" s="290"/>
      <c r="C17" s="288"/>
      <c r="D17" s="136" t="s">
        <v>304</v>
      </c>
      <c r="E17" s="299"/>
      <c r="F17" s="301"/>
      <c r="G17" s="288"/>
      <c r="H17" s="286"/>
      <c r="I17" s="309"/>
      <c r="J17" s="311"/>
      <c r="K17" s="286"/>
      <c r="L17" s="306"/>
      <c r="M17" s="306"/>
      <c r="N17" s="286"/>
      <c r="O17" s="193">
        <v>3</v>
      </c>
      <c r="P17" s="189" t="s">
        <v>305</v>
      </c>
      <c r="Q17" s="193" t="str">
        <f t="shared" si="0"/>
        <v>Probabilidad</v>
      </c>
      <c r="R17" s="193" t="s">
        <v>269</v>
      </c>
      <c r="S17" s="193" t="s">
        <v>270</v>
      </c>
      <c r="T17" s="194">
        <f>VLOOKUP(R17&amp;S17,Hoja1!$Q$4:$R$9,2,0)</f>
        <v>0.45</v>
      </c>
      <c r="U17" s="193" t="s">
        <v>271</v>
      </c>
      <c r="V17" s="193" t="s">
        <v>272</v>
      </c>
      <c r="W17" s="193" t="s">
        <v>273</v>
      </c>
      <c r="X17" s="194">
        <f>IF(Q17="Probabilidad",($J$15*T17),IF(Q17="Impacto"," "))</f>
        <v>0.18000000000000002</v>
      </c>
      <c r="Y17" s="194" t="str">
        <f>IF(Z17&lt;=20%,'Tabla probabilidad'!$B$5,IF(Z17&lt;=40%,'Tabla probabilidad'!$B$6,IF(Z17&lt;=60%,'Tabla probabilidad'!$B$7,IF(Z17&lt;=80%,'Tabla probabilidad'!$B$8,IF(Z17&lt;=100%,'Tabla probabilidad'!$B$9)))))</f>
        <v>Baja</v>
      </c>
      <c r="Z17" s="194">
        <f>IF(R17="Preventivo",(J15-(J15*T17)),IF(R17="Detectivo",(J15-(J15*T17)),IF(R17="Correctivo",(J15))))</f>
        <v>0.22</v>
      </c>
      <c r="AA17" s="308"/>
      <c r="AB17" s="308"/>
      <c r="AC17" s="194" t="str">
        <f t="shared" si="1"/>
        <v>Leve</v>
      </c>
      <c r="AD17" s="194">
        <f>IF(Q17="Probabilidad",(($M$15-0)),IF(Q17="Impacto",($M$15-($M$15*T17))))</f>
        <v>0.2</v>
      </c>
      <c r="AE17" s="308"/>
      <c r="AF17" s="308"/>
      <c r="AG17" s="293"/>
      <c r="AH17" s="293"/>
      <c r="AI17" s="205" t="s">
        <v>526</v>
      </c>
      <c r="AJ17" s="203" t="s">
        <v>482</v>
      </c>
      <c r="AK17" s="204"/>
      <c r="AL17" s="211">
        <v>44470</v>
      </c>
      <c r="AM17" s="212">
        <v>44561</v>
      </c>
      <c r="AN17" s="434"/>
    </row>
    <row r="18" spans="1:40" ht="64.5" customHeight="1">
      <c r="A18" s="288"/>
      <c r="B18" s="291"/>
      <c r="C18" s="288"/>
      <c r="D18" s="197" t="s">
        <v>493</v>
      </c>
      <c r="E18" s="313"/>
      <c r="F18" s="314"/>
      <c r="G18" s="288"/>
      <c r="H18" s="286"/>
      <c r="I18" s="309"/>
      <c r="J18" s="311"/>
      <c r="K18" s="286"/>
      <c r="L18" s="306"/>
      <c r="M18" s="306"/>
      <c r="N18" s="286"/>
      <c r="O18" s="193">
        <v>4</v>
      </c>
      <c r="P18" s="190" t="s">
        <v>307</v>
      </c>
      <c r="Q18" s="193" t="str">
        <f t="shared" si="0"/>
        <v>Probabilidad</v>
      </c>
      <c r="R18" s="193" t="s">
        <v>269</v>
      </c>
      <c r="S18" s="193" t="s">
        <v>270</v>
      </c>
      <c r="T18" s="194">
        <f>VLOOKUP(R18&amp;S18,Hoja1!$Q$4:$R$9,2,0)</f>
        <v>0.45</v>
      </c>
      <c r="U18" s="193" t="s">
        <v>271</v>
      </c>
      <c r="V18" s="193" t="s">
        <v>272</v>
      </c>
      <c r="W18" s="193" t="s">
        <v>273</v>
      </c>
      <c r="X18" s="194">
        <f>IF(Q18="Probabilidad",($J$15*T18),IF(Q18="Impacto"," "))</f>
        <v>0.18000000000000002</v>
      </c>
      <c r="Y18" s="194" t="str">
        <f>IF(Z18&lt;=20%,'Tabla probabilidad'!$B$5,IF(Z18&lt;=40%,'Tabla probabilidad'!$B$6,IF(Z18&lt;=60%,'Tabla probabilidad'!$B$7,IF(Z18&lt;=80%,'Tabla probabilidad'!$B$8,IF(Z18&lt;=100%,'Tabla probabilidad'!$B$9)))))</f>
        <v>Baja</v>
      </c>
      <c r="Z18" s="194">
        <f>IF(R18="Preventivo",(J15-(J15*T18)),IF(R18="Detectivo",(J15-(J15*T18)),IF(R18="Correctivo",(J15))))</f>
        <v>0.22</v>
      </c>
      <c r="AA18" s="312"/>
      <c r="AB18" s="312"/>
      <c r="AC18" s="194" t="str">
        <f t="shared" si="1"/>
        <v>Leve</v>
      </c>
      <c r="AD18" s="194">
        <f>IF(Q18="Probabilidad",(($M$15-0)),IF(Q18="Impacto",($M$15-($M$15*T18))))</f>
        <v>0.2</v>
      </c>
      <c r="AE18" s="312"/>
      <c r="AF18" s="312"/>
      <c r="AG18" s="294"/>
      <c r="AH18" s="294"/>
      <c r="AI18" s="206" t="s">
        <v>307</v>
      </c>
      <c r="AJ18" s="203" t="s">
        <v>482</v>
      </c>
      <c r="AK18" s="204"/>
      <c r="AL18" s="211">
        <v>44470</v>
      </c>
      <c r="AM18" s="212">
        <v>44561</v>
      </c>
      <c r="AN18" s="435"/>
    </row>
    <row r="19" spans="1:40" ht="57" customHeight="1">
      <c r="A19" s="288">
        <v>4</v>
      </c>
      <c r="B19" s="289" t="s">
        <v>308</v>
      </c>
      <c r="C19" s="288" t="s">
        <v>285</v>
      </c>
      <c r="D19" s="196" t="s">
        <v>309</v>
      </c>
      <c r="E19" s="298" t="s">
        <v>310</v>
      </c>
      <c r="F19" s="300" t="s">
        <v>311</v>
      </c>
      <c r="G19" s="288" t="s">
        <v>266</v>
      </c>
      <c r="H19" s="288">
        <v>4</v>
      </c>
      <c r="I19" s="309" t="str">
        <f>IF(H19&lt;=2,'Tabla probabilidad'!$B$5,IF(H19&lt;=24,'Tabla probabilidad'!$B$6,IF(H19&lt;=500,'Tabla probabilidad'!$B$7,IF(H19&lt;=5000,'Tabla probabilidad'!$B$8,IF(H19&gt;5000,'Tabla probabilidad'!$B$9)))))</f>
        <v>Baja</v>
      </c>
      <c r="J19" s="311">
        <f>IF(H19&lt;=2,'Tabla probabilidad'!$D$5,IF(H19&lt;=24,'Tabla probabilidad'!$D$6,IF(H19&lt;=500,'Tabla probabilidad'!$D$7,IF(H19&lt;=5000,'Tabla probabilidad'!$D$8,IF(H19&gt;5000,'Tabla probabilidad'!$D$9)))))</f>
        <v>0.4</v>
      </c>
      <c r="K19" s="286" t="s">
        <v>267</v>
      </c>
      <c r="L19" s="286" t="str">
        <f>IF(K19="El riesgo afecta la imagen de alguna área de la organización","Leve",IF(K19="El riesgo afecta la imagen de la entidad internamente, de conocimiento general, nivel interno, alta dirección, contratista y/o de provedores","Menor",IF(K19="El riesgo afecta la imagen de la entidad con algunos usuarios de relevancia frente al logro de los objetivos","Moderado",IF(K19="El riesgo afecta la imagen de de la entidad con efecto publicitario sostenido a nivel del sector justicia","Mayor",IF(K19="El riesgo afecta la imagen de la entidad a nivel nacional, con efecto publicitarios sostenible a nivel país","Catastrófico",IF(K19="Impacto que afecte la ejecución presupuestal en un valor ≥0,5%.","Leve",IF(K19="Impacto que afecte la ejecución presupuestal en un valor ≥1%.","Menor",IF(K19="Impacto que afecte la ejecución presupuestal en un valor ≥5%.","Moderado",IF(K19="Impacto que afecte la ejecución presupuestal en un valor ≥20%.","Mayor",IF(K19="Impacto que afecte la ejecución presupuestal en un valor ≥50%.","Catastrófico",IF(K19="Incumplimiento máximo del 5% de la meta planeada","Leve",IF(K19="Incumplimiento máximo del 15% de la meta planeada","Menor",IF(K19="Incumplimiento máximo del 20% de la meta planeada","Moderado",IF(K19="Incumplimiento máximo del 50% de la meta planeada","Mayor",IF(K19="Incumplimiento máximo del 80% de la meta planeada","Catastrófico",IF(K19="Cualquier afectación a la violacion de los derechos de los ciudadanos se considera con consecuencias altas","Mayor",IF(K19="Cualquier afectación a la violacion de los derechos de los ciudadanos se considera con consecuencias desastrosas","Catastrófico",IF(K19="Afecta la Prestación del Servicio de Administración de Justicia en 5%","Leve",IF(K19="Afecta la Prestación del Servicio de Administración de Justicia en 10%","Menor",IF(K19="Afecta la Prestación del Servicio de Administración de Justicia en 15%","Moderado",IF(K19="Afecta la Prestación del Servicio de Administración de Justicia en 20%","Mayor",IF(K19="Afecta la Prestación del Servicio de Administración de Justicia en más del 50%","Catastrófico",IF(K19="Cualquier acto indebido de los servidores judiciales genera altas consecuencias para la entidad","Mayor",IF(K19="Cualquier acto indebido de los servidores judiciales genera consecuencias desastrosas para la entidad","Catastrófico",IF(K19="Si el hecho llegara a presentarse, tendría consecuencias o efectos mínimos sobre la entidad","Leve",IF(K19="Si el hecho llegara a presentarse, tendría bajo impacto o efecto sobre la entidad","Menor",IF(K19="Si el hecho llegara a presentarse, tendría medianas consecuencias o efectos sobre la entidad","Moderado",IF(K19="Si el hecho llegara a presentarse, tendría altas consecuencias o efectos sobre la entidad","Mayor",IF(K19="Si el hecho llegara a presentarse, tendría desastrosas consecuencias o efectos sobre la entidad","Catastrófico")))))))))))))))))))))))))))))</f>
        <v>Menor</v>
      </c>
      <c r="M19" s="286" t="str">
        <f>IF(K19="El riesgo afecta la imagen de alguna área de la organización","20%",IF(K19="El riesgo afecta la imagen de la entidad internamente, de conocimiento general, nivel interno, alta dirección, contratista y/o de provedores","40%",IF(K19="El riesgo afecta la imagen de la entidad con algunos usuarios de relevancia frente al logro de los objetivos","60%",IF(K19="El riesgo afecta la imagen de de la entidad con efecto publicitario sostenido a nivel del sector justicia","80%",IF(K19="El riesgo afecta la imagen de la entidad a nivel nacional, con efecto publicitarios sostenible a nivel país","100%",IF(K19="Impacto que afecte la ejecución presupuestal en un valor ≥0,5%.","20%",IF(K19="Impacto que afecte la ejecución presupuestal en un valor ≥1%.","40%",IF(K19="Impacto que afecte la ejecución presupuestal en un valor ≥5%.","60%",IF(K19="Impacto que afecte la ejecución presupuestal en un valor ≥20%.","80%",IF(K19="Impacto que afecte la ejecución presupuestal en un valor ≥50%.","100%",IF(K19="Incumplimiento máximo del 5% de la meta planeada","20%",IF(K19="Incumplimiento máximo del 15% de la meta planeada","40%",IF(K19="Incumplimiento máximo del 20% de la meta planeada","60%",IF(K19="Incumplimiento máximo del 50% de la meta planeada","80%",IF(K19="Incumplimiento máximo del 80% de la meta planeada","100%",IF(K19="Cualquier afectación a la violacion de los derechos de los ciudadanos se considera con consecuencias altas","80%",IF(K19="Cualquier afectación a la violacion de los derechos de los ciudadanos se considera con consecuencias desastrosas","100%",IF(K19="Afecta la Prestación del Servicio de Administración de Justicia en 5%","20%",IF(K19="Afecta la Prestación del Servicio de Administración de Justicia en 10%","40%",IF(K19="Afecta la Prestación del Servicio de Administración de Justicia en 15%","60%",IF(K19="Afecta la Prestación del Servicio de Administración de Justicia en 20%","80%",IF(K19="Afecta la Prestación del Servicio de Administración de Justicia en más del 50%","100%",IF(K19="Cualquier acto indebido de los servidores judiciales genera altas consecuencias para la entidad","80%",IF(K19="Cualquier acto indebido de los servidores judiciales genera consecuencias desastrosas para la entidad","100%",IF(K19="Si el hecho llegara a presentarse, tendría consecuencias o efectos mínimos sobre la entidad","20%",IF(K19="Si el hecho llegara a presentarse, tendría bajo impacto o efecto sobre la entidad","40%",IF(K19="Si el hecho llegara a presentarse, tendría medianas consecuencias o efectos sobre la entidad","60%",IF(K19="Si el hecho llegara a presentarse, tendría altas consecuencias o efectos sobre la entidad","80%",IF(K19="Si el hecho llegara a presentarse, tendría desastrosas consecuencias o efectos sobre la entidad","100%")))))))))))))))))))))))))))))</f>
        <v>40%</v>
      </c>
      <c r="N19" s="286" t="str">
        <f>VLOOKUP((I19&amp;L19),Hoja1!$B$4:$C$28,2,0)</f>
        <v>Moderado</v>
      </c>
      <c r="O19" s="193">
        <v>1</v>
      </c>
      <c r="P19" s="189" t="s">
        <v>312</v>
      </c>
      <c r="Q19" s="193" t="str">
        <f t="shared" si="0"/>
        <v>Probabilidad</v>
      </c>
      <c r="R19" s="193" t="s">
        <v>269</v>
      </c>
      <c r="S19" s="193" t="s">
        <v>270</v>
      </c>
      <c r="T19" s="194">
        <f>VLOOKUP(R19&amp;S19,Hoja1!$Q$4:$R$9,2,0)</f>
        <v>0.45</v>
      </c>
      <c r="U19" s="193" t="s">
        <v>271</v>
      </c>
      <c r="V19" s="193" t="s">
        <v>272</v>
      </c>
      <c r="W19" s="193" t="s">
        <v>273</v>
      </c>
      <c r="X19" s="194">
        <f>IF(Q19="Probabilidad",($J$19*T19),IF(Q19="Impacto"," "))</f>
        <v>0.18000000000000002</v>
      </c>
      <c r="Y19" s="194" t="str">
        <f>IF(Z19&lt;=20%,'Tabla probabilidad'!$B$5,IF(Z19&lt;=40%,'Tabla probabilidad'!$B$6,IF(Z19&lt;=60%,'Tabla probabilidad'!$B$7,IF(Z19&lt;=80%,'Tabla probabilidad'!$B$8,IF(Z19&lt;=100%,'Tabla probabilidad'!$B$9)))))</f>
        <v>Baja</v>
      </c>
      <c r="Z19" s="194">
        <f>IF(R19="Preventivo",(J19-(J19*T19)),IF(R19="Detectivo",(J19-(J19*T19)),IF(R19="Correctivo",(J19))))</f>
        <v>0.22</v>
      </c>
      <c r="AA19" s="307" t="str">
        <f>IF(AB19&lt;=20%,'Tabla probabilidad'!$B$5,IF(AB19&lt;=40%,'Tabla probabilidad'!$B$6,IF(AB19&lt;=60%,'Tabla probabilidad'!$B$7,IF(AB19&lt;=80%,'Tabla probabilidad'!$B$8,IF(AB19&lt;=100%,'Tabla probabilidad'!$B$9)))))</f>
        <v>Baja</v>
      </c>
      <c r="AB19" s="307">
        <f>AVERAGE(Z19:Z22)</f>
        <v>0.23</v>
      </c>
      <c r="AC19" s="194" t="str">
        <f t="shared" si="1"/>
        <v>Menor</v>
      </c>
      <c r="AD19" s="194">
        <f>IF(Q19="Probabilidad",(($M$19-0)),IF(Q19="Impacto",($M$19-($M$19*T19))))</f>
        <v>0.4</v>
      </c>
      <c r="AE19" s="307" t="str">
        <f>IF(AF19&lt;=20%,"Leve",IF(AF19&lt;=40%,"Menor",IF(AF19&lt;=60%,"Moderado",IF(AF19&lt;=80%,"Mayor",IF(AF19&lt;=100%,"Catastrófico")))))</f>
        <v>Menor</v>
      </c>
      <c r="AF19" s="307">
        <f>AVERAGE(AD19:AD22)</f>
        <v>0.4</v>
      </c>
      <c r="AG19" s="292" t="str">
        <f>VLOOKUP(AA19&amp;AE19,Hoja1!$B$4:$C$28,2,0)</f>
        <v>Moderado</v>
      </c>
      <c r="AH19" s="292" t="s">
        <v>274</v>
      </c>
      <c r="AI19" s="189" t="s">
        <v>312</v>
      </c>
      <c r="AJ19" s="203" t="s">
        <v>482</v>
      </c>
      <c r="AK19" s="204"/>
      <c r="AL19" s="211">
        <v>44470</v>
      </c>
      <c r="AM19" s="212">
        <v>44561</v>
      </c>
      <c r="AN19" s="433" t="s">
        <v>527</v>
      </c>
    </row>
    <row r="20" spans="1:40" ht="63.75" customHeight="1">
      <c r="A20" s="288"/>
      <c r="B20" s="290"/>
      <c r="C20" s="288"/>
      <c r="D20" s="195" t="s">
        <v>313</v>
      </c>
      <c r="E20" s="299"/>
      <c r="F20" s="301"/>
      <c r="G20" s="288"/>
      <c r="H20" s="288"/>
      <c r="I20" s="309"/>
      <c r="J20" s="311"/>
      <c r="K20" s="286"/>
      <c r="L20" s="306"/>
      <c r="M20" s="306"/>
      <c r="N20" s="286"/>
      <c r="O20" s="193">
        <v>2</v>
      </c>
      <c r="P20" s="189" t="s">
        <v>314</v>
      </c>
      <c r="Q20" s="193" t="str">
        <f t="shared" si="0"/>
        <v>Probabilidad</v>
      </c>
      <c r="R20" s="193" t="s">
        <v>269</v>
      </c>
      <c r="S20" s="193" t="s">
        <v>270</v>
      </c>
      <c r="T20" s="194">
        <f>VLOOKUP(R20&amp;S20,Hoja1!$Q$4:$R$9,2,0)</f>
        <v>0.45</v>
      </c>
      <c r="U20" s="193" t="s">
        <v>271</v>
      </c>
      <c r="V20" s="193" t="s">
        <v>272</v>
      </c>
      <c r="W20" s="193" t="s">
        <v>273</v>
      </c>
      <c r="X20" s="194">
        <f>IF(Q20="Probabilidad",($J$19*T20),IF(Q20="Impacto"," "))</f>
        <v>0.18000000000000002</v>
      </c>
      <c r="Y20" s="194" t="str">
        <f>IF(Z20&lt;=20%,'Tabla probabilidad'!$B$5,IF(Z20&lt;=40%,'Tabla probabilidad'!$B$6,IF(Z20&lt;=60%,'Tabla probabilidad'!$B$7,IF(Z20&lt;=80%,'Tabla probabilidad'!$B$8,IF(Z20&lt;=100%,'Tabla probabilidad'!$B$9)))))</f>
        <v>Baja</v>
      </c>
      <c r="Z20" s="194">
        <f>IF(R20="Preventivo",(J19-(J19*T20)),IF(R20="Detectivo",(J19-(J19*T20)),IF(R20="Correctivo",(J19))))</f>
        <v>0.22</v>
      </c>
      <c r="AA20" s="308"/>
      <c r="AB20" s="308"/>
      <c r="AC20" s="194" t="str">
        <f t="shared" si="1"/>
        <v>Menor</v>
      </c>
      <c r="AD20" s="194">
        <f>IF(Q20="Probabilidad",(($M$19-0)),IF(Q20="Impacto",($M$19-($M$19*T20))))</f>
        <v>0.4</v>
      </c>
      <c r="AE20" s="308"/>
      <c r="AF20" s="308"/>
      <c r="AG20" s="293"/>
      <c r="AH20" s="293"/>
      <c r="AI20" s="189" t="s">
        <v>314</v>
      </c>
      <c r="AJ20" s="203" t="s">
        <v>482</v>
      </c>
      <c r="AK20" s="204"/>
      <c r="AL20" s="211">
        <v>44470</v>
      </c>
      <c r="AM20" s="212">
        <v>44561</v>
      </c>
      <c r="AN20" s="434"/>
    </row>
    <row r="21" spans="1:40" ht="75">
      <c r="A21" s="288"/>
      <c r="B21" s="290"/>
      <c r="C21" s="288"/>
      <c r="D21" s="196" t="s">
        <v>315</v>
      </c>
      <c r="E21" s="299"/>
      <c r="F21" s="301"/>
      <c r="G21" s="288"/>
      <c r="H21" s="288"/>
      <c r="I21" s="309"/>
      <c r="J21" s="311"/>
      <c r="K21" s="286"/>
      <c r="L21" s="306"/>
      <c r="M21" s="306"/>
      <c r="N21" s="286"/>
      <c r="O21" s="193">
        <v>3</v>
      </c>
      <c r="P21" s="189" t="s">
        <v>316</v>
      </c>
      <c r="Q21" s="193" t="str">
        <f t="shared" si="0"/>
        <v>Probabilidad</v>
      </c>
      <c r="R21" s="193" t="s">
        <v>269</v>
      </c>
      <c r="S21" s="193" t="s">
        <v>270</v>
      </c>
      <c r="T21" s="194">
        <f>VLOOKUP(R21&amp;S21,Hoja1!$Q$4:$R$9,2,0)</f>
        <v>0.45</v>
      </c>
      <c r="U21" s="193" t="s">
        <v>271</v>
      </c>
      <c r="V21" s="193" t="s">
        <v>272</v>
      </c>
      <c r="W21" s="193" t="s">
        <v>273</v>
      </c>
      <c r="X21" s="194">
        <f>IF(Q21="Probabilidad",($J$19*T21),IF(Q21="Impacto"," "))</f>
        <v>0.18000000000000002</v>
      </c>
      <c r="Y21" s="194" t="str">
        <f>IF(Z21&lt;=20%,'Tabla probabilidad'!$B$5,IF(Z21&lt;=40%,'Tabla probabilidad'!$B$6,IF(Z21&lt;=60%,'Tabla probabilidad'!$B$7,IF(Z21&lt;=80%,'Tabla probabilidad'!$B$8,IF(Z21&lt;=100%,'Tabla probabilidad'!$B$9)))))</f>
        <v>Baja</v>
      </c>
      <c r="Z21" s="194">
        <f>IF(R21="Preventivo",(J19-(J19*T21)),IF(R21="Detectivo",(J19-(J19*T21)),IF(R21="Correctivo",(J19))))</f>
        <v>0.22</v>
      </c>
      <c r="AA21" s="308"/>
      <c r="AB21" s="308"/>
      <c r="AC21" s="194" t="str">
        <f t="shared" si="1"/>
        <v>Menor</v>
      </c>
      <c r="AD21" s="194">
        <f>IF(Q21="Probabilidad",(($M$19-0)),IF(Q21="Impacto",($M$19-($M$19*T21))))</f>
        <v>0.4</v>
      </c>
      <c r="AE21" s="308"/>
      <c r="AF21" s="308"/>
      <c r="AG21" s="293"/>
      <c r="AH21" s="293"/>
      <c r="AI21" s="189" t="s">
        <v>316</v>
      </c>
      <c r="AJ21" s="203" t="s">
        <v>482</v>
      </c>
      <c r="AK21" s="204"/>
      <c r="AL21" s="211">
        <v>44470</v>
      </c>
      <c r="AM21" s="212">
        <v>44561</v>
      </c>
      <c r="AN21" s="434"/>
    </row>
    <row r="22" spans="1:40" ht="68.25" customHeight="1">
      <c r="A22" s="288"/>
      <c r="B22" s="290"/>
      <c r="C22" s="288"/>
      <c r="D22" s="196" t="s">
        <v>317</v>
      </c>
      <c r="E22" s="299"/>
      <c r="F22" s="301"/>
      <c r="G22" s="288"/>
      <c r="H22" s="288"/>
      <c r="I22" s="309"/>
      <c r="J22" s="311"/>
      <c r="K22" s="286"/>
      <c r="L22" s="306"/>
      <c r="M22" s="306"/>
      <c r="N22" s="286"/>
      <c r="O22" s="193">
        <v>4</v>
      </c>
      <c r="P22" s="188" t="s">
        <v>318</v>
      </c>
      <c r="Q22" s="193" t="str">
        <f t="shared" si="0"/>
        <v>Probabilidad</v>
      </c>
      <c r="R22" s="193" t="s">
        <v>319</v>
      </c>
      <c r="S22" s="193" t="s">
        <v>270</v>
      </c>
      <c r="T22" s="194">
        <f>VLOOKUP(R22&amp;S22,Hoja1!$Q$4:$R$9,2,0)</f>
        <v>0.35</v>
      </c>
      <c r="U22" s="193" t="s">
        <v>271</v>
      </c>
      <c r="V22" s="193" t="s">
        <v>272</v>
      </c>
      <c r="W22" s="193" t="s">
        <v>273</v>
      </c>
      <c r="X22" s="194">
        <f>IF(Q22="Probabilidad",($J$19*T22),IF(Q22="Impacto"," "))</f>
        <v>0.13999999999999999</v>
      </c>
      <c r="Y22" s="194" t="str">
        <f>IF(Z22&lt;=20%,'Tabla probabilidad'!$B$5,IF(Z22&lt;=40%,'Tabla probabilidad'!$B$6,IF(Z22&lt;=60%,'Tabla probabilidad'!$B$7,IF(Z22&lt;=80%,'Tabla probabilidad'!$B$8,IF(Z22&lt;=100%,'Tabla probabilidad'!$B$9)))))</f>
        <v>Baja</v>
      </c>
      <c r="Z22" s="194">
        <f>IF(R22="Preventivo",(J19-(J19*T22)),IF(R22="Detectivo",(J19-(J19*T22)),IF(R22="Correctivo",(J19))))</f>
        <v>0.26</v>
      </c>
      <c r="AA22" s="308"/>
      <c r="AB22" s="308"/>
      <c r="AC22" s="194" t="str">
        <f t="shared" si="1"/>
        <v>Menor</v>
      </c>
      <c r="AD22" s="194">
        <f>IF(Q22="Probabilidad",(($M$19-0)),IF(Q22="Impacto",($M$19-($M$19*T22))))</f>
        <v>0.4</v>
      </c>
      <c r="AE22" s="308"/>
      <c r="AF22" s="308"/>
      <c r="AG22" s="293"/>
      <c r="AH22" s="293"/>
      <c r="AI22" s="188" t="s">
        <v>318</v>
      </c>
      <c r="AJ22" s="203" t="s">
        <v>482</v>
      </c>
      <c r="AK22" s="204"/>
      <c r="AL22" s="211">
        <v>44470</v>
      </c>
      <c r="AM22" s="212">
        <v>44561</v>
      </c>
      <c r="AN22" s="435"/>
    </row>
    <row r="23" spans="1:40" ht="38.25" customHeight="1">
      <c r="A23" s="288">
        <v>5</v>
      </c>
      <c r="B23" s="289" t="s">
        <v>320</v>
      </c>
      <c r="C23" s="288" t="s">
        <v>285</v>
      </c>
      <c r="D23" s="196" t="s">
        <v>321</v>
      </c>
      <c r="E23" s="300" t="s">
        <v>322</v>
      </c>
      <c r="F23" s="300" t="s">
        <v>323</v>
      </c>
      <c r="G23" s="288" t="s">
        <v>324</v>
      </c>
      <c r="H23" s="288">
        <v>4</v>
      </c>
      <c r="I23" s="309" t="str">
        <f>IF(H23&lt;=2,'Tabla probabilidad'!$B$5,IF(H23&lt;=24,'Tabla probabilidad'!$B$6,IF(H23&lt;=500,'Tabla probabilidad'!$B$7,IF(H23&lt;=5000,'Tabla probabilidad'!$B$8,IF(H23&gt;5000,'Tabla probabilidad'!$B$9)))))</f>
        <v>Baja</v>
      </c>
      <c r="J23" s="311">
        <f>IF(H23&lt;=2,'Tabla probabilidad'!$D$5,IF(H23&lt;=24,'Tabla probabilidad'!$D$6,IF(H23&lt;=500,'Tabla probabilidad'!$D$7,IF(H23&lt;=5000,'Tabla probabilidad'!$D$8,IF(H23&gt;5000,'Tabla probabilidad'!$D$9)))))</f>
        <v>0.4</v>
      </c>
      <c r="K23" s="286" t="s">
        <v>300</v>
      </c>
      <c r="L23" s="286" t="str">
        <f>IF(K23="El riesgo afecta la imagen de alguna área de la organización","Leve",IF(K23="El riesgo afecta la imagen de la entidad internamente, de conocimiento general, nivel interno, alta dirección, contratista y/o de provedores","Menor",IF(K23="El riesgo afecta la imagen de la entidad con algunos usuarios de relevancia frente al logro de los objetivos","Moderado",IF(K23="El riesgo afecta la imagen de de la entidad con efecto publicitario sostenido a nivel del sector justicia","Mayor",IF(K23="El riesgo afecta la imagen de la entidad a nivel nacional, con efecto publicitarios sostenible a nivel país","Catastrófico",IF(K23="Impacto que afecte la ejecución presupuestal en un valor ≥0,5%.","Leve",IF(K23="Impacto que afecte la ejecución presupuestal en un valor ≥1%.","Menor",IF(K23="Impacto que afecte la ejecución presupuestal en un valor ≥5%.","Moderado",IF(K23="Impacto que afecte la ejecución presupuestal en un valor ≥20%.","Mayor",IF(K23="Impacto que afecte la ejecución presupuestal en un valor ≥50%.","Catastrófico",IF(K23="Incumplimiento máximo del 5% de la meta planeada","Leve",IF(K23="Incumplimiento máximo del 15% de la meta planeada","Menor",IF(K23="Incumplimiento máximo del 20% de la meta planeada","Moderado",IF(K23="Incumplimiento máximo del 50% de la meta planeada","Mayor",IF(K23="Incumplimiento máximo del 80% de la meta planeada","Catastrófico",IF(K23="Cualquier afectación a la violacion de los derechos de los ciudadanos se considera con consecuencias altas","Mayor",IF(K23="Cualquier afectación a la violacion de los derechos de los ciudadanos se considera con consecuencias desastrosas","Catastrófico",IF(K23="Afecta la Prestación del Servicio de Administración de Justicia en 5%","Leve",IF(K23="Afecta la Prestación del Servicio de Administración de Justicia en 10%","Menor",IF(K23="Afecta la Prestación del Servicio de Administración de Justicia en 15%","Moderado",IF(K23="Afecta la Prestación del Servicio de Administración de Justicia en 20%","Mayor",IF(K23="Afecta la Prestación del Servicio de Administración de Justicia en más del 50%","Catastrófico",IF(K23="Cualquier acto indebido de los servidores judiciales genera altas consecuencias para la entidad","Mayor",IF(K23="Cualquier acto indebido de los servidores judiciales genera consecuencias desastrosas para la entidad","Catastrófico",IF(K23="Si el hecho llegara a presentarse, tendría consecuencias o efectos mínimos sobre la entidad","Leve",IF(K23="Si el hecho llegara a presentarse, tendría bajo impacto o efecto sobre la entidad","Menor",IF(K23="Si el hecho llegara a presentarse, tendría medianas consecuencias o efectos sobre la entidad","Moderado",IF(K23="Si el hecho llegara a presentarse, tendría altas consecuencias o efectos sobre la entidad","Mayor",IF(K23="Si el hecho llegara a presentarse, tendría desastrosas consecuencias o efectos sobre la entidad","Catastrófico")))))))))))))))))))))))))))))</f>
        <v>Leve</v>
      </c>
      <c r="M23" s="286" t="str">
        <f>IF(K23="El riesgo afecta la imagen de alguna área de la organización","20%",IF(K23="El riesgo afecta la imagen de la entidad internamente, de conocimiento general, nivel interno, alta dirección, contratista y/o de provedores","40%",IF(K23="El riesgo afecta la imagen de la entidad con algunos usuarios de relevancia frente al logro de los objetivos","60%",IF(K23="El riesgo afecta la imagen de de la entidad con efecto publicitario sostenido a nivel del sector justicia","80%",IF(K23="El riesgo afecta la imagen de la entidad a nivel nacional, con efecto publicitarios sostenible a nivel país","100%",IF(K23="Impacto que afecte la ejecución presupuestal en un valor ≥0,5%.","20%",IF(K23="Impacto que afecte la ejecución presupuestal en un valor ≥1%.","40%",IF(K23="Impacto que afecte la ejecución presupuestal en un valor ≥5%.","60%",IF(K23="Impacto que afecte la ejecución presupuestal en un valor ≥20%.","80%",IF(K23="Impacto que afecte la ejecución presupuestal en un valor ≥50%.","100%",IF(K23="Incumplimiento máximo del 5% de la meta planeada","20%",IF(K23="Incumplimiento máximo del 15% de la meta planeada","40%",IF(K23="Incumplimiento máximo del 20% de la meta planeada","60%",IF(K23="Incumplimiento máximo del 50% de la meta planeada","80%",IF(K23="Incumplimiento máximo del 80% de la meta planeada","100%",IF(K23="Cualquier afectación a la violacion de los derechos de los ciudadanos se considera con consecuencias altas","80%",IF(K23="Cualquier afectación a la violacion de los derechos de los ciudadanos se considera con consecuencias desastrosas","100%",IF(K23="Afecta la Prestación del Servicio de Administración de Justicia en 5%","20%",IF(K23="Afecta la Prestación del Servicio de Administración de Justicia en 10%","40%",IF(K23="Afecta la Prestación del Servicio de Administración de Justicia en 15%","60%",IF(K23="Afecta la Prestación del Servicio de Administración de Justicia en 20%","80%",IF(K23="Afecta la Prestación del Servicio de Administración de Justicia en más del 50%","100%",IF(K23="Cualquier acto indebido de los servidores judiciales genera altas consecuencias para la entidad","80%",IF(K23="Cualquier acto indebido de los servidores judiciales genera consecuencias desastrosas para la entidad","100%",IF(K23="Si el hecho llegara a presentarse, tendría consecuencias o efectos mínimos sobre la entidad","20%",IF(K23="Si el hecho llegara a presentarse, tendría bajo impacto o efecto sobre la entidad","40%",IF(K23="Si el hecho llegara a presentarse, tendría medianas consecuencias o efectos sobre la entidad","60%",IF(K23="Si el hecho llegara a presentarse, tendría altas consecuencias o efectos sobre la entidad","80%",IF(K23="Si el hecho llegara a presentarse, tendría desastrosas consecuencias o efectos sobre la entidad","100%")))))))))))))))))))))))))))))</f>
        <v>20%</v>
      </c>
      <c r="N23" s="286" t="str">
        <f>VLOOKUP((I23&amp;L23),Hoja1!$B$4:$C$28,2,0)</f>
        <v>Bajo</v>
      </c>
      <c r="O23" s="193">
        <v>1</v>
      </c>
      <c r="P23" s="214" t="s">
        <v>325</v>
      </c>
      <c r="Q23" s="193" t="str">
        <f t="shared" si="0"/>
        <v>Probabilidad</v>
      </c>
      <c r="R23" s="193" t="s">
        <v>269</v>
      </c>
      <c r="S23" s="193" t="s">
        <v>270</v>
      </c>
      <c r="T23" s="194">
        <f>VLOOKUP(R23&amp;S23,Hoja1!$Q$4:$R$9,2,0)</f>
        <v>0.45</v>
      </c>
      <c r="U23" s="193" t="s">
        <v>271</v>
      </c>
      <c r="V23" s="193" t="s">
        <v>272</v>
      </c>
      <c r="W23" s="193" t="s">
        <v>273</v>
      </c>
      <c r="X23" s="194">
        <f>IF(Q23="Probabilidad",($J$23*T23),IF(Q23="Impacto"," "))</f>
        <v>0.18000000000000002</v>
      </c>
      <c r="Y23" s="194" t="str">
        <f>IF(Z23&lt;=20%,'Tabla probabilidad'!$B$5,IF(Z23&lt;=40%,'Tabla probabilidad'!$B$6,IF(Z23&lt;=60%,'Tabla probabilidad'!$B$7,IF(Z23&lt;=80%,'Tabla probabilidad'!$B$8,IF(Z23&lt;=100%,'Tabla probabilidad'!$B$9)))))</f>
        <v>Baja</v>
      </c>
      <c r="Z23" s="194">
        <f>IF(R23="Preventivo",(J23-(J23*T23)),IF(R23="Detectivo",(J23-(J23*T23)),IF(R23="Correctivo",(J23))))</f>
        <v>0.22</v>
      </c>
      <c r="AA23" s="307" t="str">
        <f>IF(AB23&lt;=20%,'Tabla probabilidad'!$B$5,IF(AB23&lt;=40%,'Tabla probabilidad'!$B$6,IF(AB23&lt;=60%,'Tabla probabilidad'!$B$7,IF(AB23&lt;=80%,'Tabla probabilidad'!$B$8,IF(AB23&lt;=100%,'Tabla probabilidad'!$B$9)))))</f>
        <v>Baja</v>
      </c>
      <c r="AB23" s="307">
        <f>AVERAGE(Z23:Z24)</f>
        <v>0.22</v>
      </c>
      <c r="AC23" s="194" t="str">
        <f t="shared" si="1"/>
        <v>Leve</v>
      </c>
      <c r="AD23" s="194">
        <f>IF(Q23="Probabilidad",(($M$23-0)),IF(Q23="Impacto",($M$23-($M$23*T23))))</f>
        <v>0.2</v>
      </c>
      <c r="AE23" s="307" t="str">
        <f>IF(AF23&lt;=20%,"Leve",IF(AF23&lt;=40%,"Menor",IF(AF23&lt;=60%,"Moderado",IF(AF23&lt;=80%,"Mayor",IF(AF23&lt;=100%,"Catastrófico")))))</f>
        <v>Leve</v>
      </c>
      <c r="AF23" s="307">
        <f>AVERAGE(AD23:AD24)</f>
        <v>0.2</v>
      </c>
      <c r="AG23" s="292" t="str">
        <f>VLOOKUP(AA23&amp;AE23,Hoja1!$B$4:$C$28,2,0)</f>
        <v>Bajo</v>
      </c>
      <c r="AH23" s="292" t="s">
        <v>326</v>
      </c>
      <c r="AI23" s="217" t="s">
        <v>325</v>
      </c>
      <c r="AJ23" s="203" t="s">
        <v>482</v>
      </c>
      <c r="AK23" s="204"/>
      <c r="AL23" s="211">
        <v>44470</v>
      </c>
      <c r="AM23" s="212">
        <v>44561</v>
      </c>
      <c r="AN23" s="436" t="s">
        <v>528</v>
      </c>
    </row>
    <row r="24" spans="1:40" ht="111" customHeight="1">
      <c r="A24" s="288"/>
      <c r="B24" s="290"/>
      <c r="C24" s="288"/>
      <c r="D24" s="196" t="s">
        <v>329</v>
      </c>
      <c r="E24" s="301"/>
      <c r="F24" s="301"/>
      <c r="G24" s="288"/>
      <c r="H24" s="288"/>
      <c r="I24" s="309"/>
      <c r="J24" s="311"/>
      <c r="K24" s="286"/>
      <c r="L24" s="306"/>
      <c r="M24" s="306"/>
      <c r="N24" s="286"/>
      <c r="O24" s="193">
        <v>2</v>
      </c>
      <c r="P24" s="189" t="s">
        <v>330</v>
      </c>
      <c r="Q24" s="193" t="str">
        <f t="shared" si="0"/>
        <v>Probabilidad</v>
      </c>
      <c r="R24" s="193" t="s">
        <v>269</v>
      </c>
      <c r="S24" s="193" t="s">
        <v>270</v>
      </c>
      <c r="T24" s="194">
        <f>VLOOKUP(R24&amp;S24,Hoja1!$Q$4:$R$9,2,0)</f>
        <v>0.45</v>
      </c>
      <c r="U24" s="193" t="s">
        <v>271</v>
      </c>
      <c r="V24" s="193" t="s">
        <v>272</v>
      </c>
      <c r="W24" s="193" t="s">
        <v>273</v>
      </c>
      <c r="X24" s="194">
        <f>IF(Q24="Probabilidad",($J$23*T24),IF(Q24="Impacto"," "))</f>
        <v>0.18000000000000002</v>
      </c>
      <c r="Y24" s="194" t="str">
        <f>IF(Z24&lt;=20%,'Tabla probabilidad'!$B$5,IF(Z24&lt;=40%,'Tabla probabilidad'!$B$6,IF(Z24&lt;=60%,'Tabla probabilidad'!$B$7,IF(Z24&lt;=80%,'Tabla probabilidad'!$B$8,IF(Z24&lt;=100%,'Tabla probabilidad'!$B$9)))))</f>
        <v>Baja</v>
      </c>
      <c r="Z24" s="194">
        <f>IF(R24="Preventivo",(J23-(J23*T24)),IF(R24="Detectivo",(J23-(J23*T24)),IF(R24="Correctivo",(J23))))</f>
        <v>0.22</v>
      </c>
      <c r="AA24" s="308"/>
      <c r="AB24" s="308"/>
      <c r="AC24" s="194" t="str">
        <f t="shared" si="1"/>
        <v>Leve</v>
      </c>
      <c r="AD24" s="194">
        <f>IF(Q24="Probabilidad",(($M$23-0)),IF(Q24="Impacto",($M$23-($M$23*T24))))</f>
        <v>0.2</v>
      </c>
      <c r="AE24" s="308"/>
      <c r="AF24" s="308"/>
      <c r="AG24" s="293"/>
      <c r="AH24" s="293"/>
      <c r="AI24" s="205" t="s">
        <v>330</v>
      </c>
      <c r="AJ24" s="203" t="s">
        <v>482</v>
      </c>
      <c r="AK24" s="204"/>
      <c r="AL24" s="211">
        <v>44470</v>
      </c>
      <c r="AM24" s="212">
        <v>44561</v>
      </c>
      <c r="AN24" s="437"/>
    </row>
    <row r="25" spans="1:40" ht="57.6">
      <c r="A25" s="286">
        <v>6</v>
      </c>
      <c r="B25" s="292" t="s">
        <v>331</v>
      </c>
      <c r="C25" s="310" t="s">
        <v>332</v>
      </c>
      <c r="D25" s="198" t="s">
        <v>333</v>
      </c>
      <c r="E25" s="287" t="s">
        <v>334</v>
      </c>
      <c r="F25" s="286" t="s">
        <v>335</v>
      </c>
      <c r="G25" s="286" t="s">
        <v>336</v>
      </c>
      <c r="H25" s="286">
        <v>4</v>
      </c>
      <c r="I25" s="309" t="str">
        <f>IF(H25&lt;=2,'Tabla probabilidad'!$B$5,IF(H25&lt;=24,'Tabla probabilidad'!$B$6,IF(H25&lt;=500,'Tabla probabilidad'!$B$7,IF(H25&lt;=5000,'Tabla probabilidad'!$B$8,IF(H25&gt;5000,'Tabla probabilidad'!$B$9)))))</f>
        <v>Baja</v>
      </c>
      <c r="J25" s="311">
        <f>IF(H25&lt;=2,'Tabla probabilidad'!$D$5,IF(H25&lt;=24,'Tabla probabilidad'!$D$6,IF(H25&lt;=500,'Tabla probabilidad'!$D$7,IF(H25&lt;=5000,'Tabla probabilidad'!$D$8,IF(H25&gt;5000,'Tabla probabilidad'!$D$9)))))</f>
        <v>0.4</v>
      </c>
      <c r="K25" s="286" t="s">
        <v>337</v>
      </c>
      <c r="L25" s="286"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286"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286" t="str">
        <f>VLOOKUP((I25&amp;L25),Hoja1!$B$4:$C$28,2,0)</f>
        <v>Moderado</v>
      </c>
      <c r="O25" s="193">
        <v>1</v>
      </c>
      <c r="P25" s="141" t="s">
        <v>338</v>
      </c>
      <c r="Q25" s="193" t="str">
        <f t="shared" si="0"/>
        <v>Probabilidad</v>
      </c>
      <c r="R25" s="193" t="s">
        <v>269</v>
      </c>
      <c r="S25" s="193" t="s">
        <v>270</v>
      </c>
      <c r="T25" s="194">
        <f>VLOOKUP(R25&amp;S25,Hoja1!$Q$4:$R$9,2,0)</f>
        <v>0.45</v>
      </c>
      <c r="U25" s="193" t="s">
        <v>271</v>
      </c>
      <c r="V25" s="193" t="s">
        <v>272</v>
      </c>
      <c r="W25" s="193" t="s">
        <v>273</v>
      </c>
      <c r="X25" s="194">
        <f>IF(Q25="Probabilidad",($J$25*T25),IF(Q25="Impacto"," "))</f>
        <v>0.18000000000000002</v>
      </c>
      <c r="Y25" s="194" t="str">
        <f>IF(Z25&lt;=20%,'Tabla probabilidad'!$B$5,IF(Z25&lt;=40%,'Tabla probabilidad'!$B$6,IF(Z25&lt;=60%,'Tabla probabilidad'!$B$7,IF(Z25&lt;=80%,'Tabla probabilidad'!$B$8,IF(Z25&lt;=100%,'Tabla probabilidad'!$B$9)))))</f>
        <v>Baja</v>
      </c>
      <c r="Z25" s="194">
        <f>IF(R25="Preventivo",(J25-(J25*T25)),IF(R25="Detectivo",(J25-(J25*T25)),IF(R25="Correctivo",(J25))))</f>
        <v>0.22</v>
      </c>
      <c r="AA25" s="307" t="str">
        <f>IF(AB25&lt;=20%,'Tabla probabilidad'!$B$5,IF(AB25&lt;=40%,'Tabla probabilidad'!$B$6,IF(AB25&lt;=60%,'Tabla probabilidad'!$B$7,IF(AB25&lt;=80%,'Tabla probabilidad'!$B$8,IF(AB25&lt;=100%,'Tabla probabilidad'!$B$9)))))</f>
        <v>Baja</v>
      </c>
      <c r="AB25" s="307">
        <f>AVERAGE(Z25:Z28)</f>
        <v>0.22999999999999998</v>
      </c>
      <c r="AC25" s="194" t="str">
        <f t="shared" si="1"/>
        <v>Moderado</v>
      </c>
      <c r="AD25" s="194">
        <f>IF(Q25="Probabilidad",(($M$25-0)),IF(Q25="Impacto",($M$25-($M$25*T25))))</f>
        <v>0.6</v>
      </c>
      <c r="AE25" s="307" t="str">
        <f>IF(AF25&lt;=20%,"Leve",IF(AF25&lt;=40%,"Menor",IF(AF25&lt;=60%,"Moderado",IF(AF25&lt;=80%,"Mayor",IF(AF25&lt;=100%,"Catastrófico")))))</f>
        <v>Moderado</v>
      </c>
      <c r="AF25" s="307">
        <f>AVERAGE(AD25:AD28)</f>
        <v>0.6</v>
      </c>
      <c r="AG25" s="315" t="str">
        <f>VLOOKUP(AA25&amp;AE25,Hoja1!$B$4:$C$28,2,0)</f>
        <v>Moderado</v>
      </c>
      <c r="AH25" s="441" t="s">
        <v>274</v>
      </c>
      <c r="AI25" s="220" t="s">
        <v>338</v>
      </c>
      <c r="AJ25" s="203" t="s">
        <v>482</v>
      </c>
      <c r="AK25" s="204"/>
      <c r="AL25" s="211">
        <v>44470</v>
      </c>
      <c r="AM25" s="212">
        <v>44561</v>
      </c>
      <c r="AN25" s="438" t="s">
        <v>529</v>
      </c>
    </row>
    <row r="26" spans="1:40" ht="43.15">
      <c r="A26" s="286"/>
      <c r="B26" s="293"/>
      <c r="C26" s="310"/>
      <c r="D26" s="199" t="s">
        <v>339</v>
      </c>
      <c r="E26" s="287"/>
      <c r="F26" s="286"/>
      <c r="G26" s="286"/>
      <c r="H26" s="286"/>
      <c r="I26" s="309"/>
      <c r="J26" s="311"/>
      <c r="K26" s="286"/>
      <c r="L26" s="306"/>
      <c r="M26" s="306"/>
      <c r="N26" s="286"/>
      <c r="O26" s="193">
        <v>2</v>
      </c>
      <c r="P26" s="141" t="s">
        <v>340</v>
      </c>
      <c r="Q26" s="193" t="str">
        <f t="shared" si="0"/>
        <v>Probabilidad</v>
      </c>
      <c r="R26" s="193" t="s">
        <v>269</v>
      </c>
      <c r="S26" s="193" t="s">
        <v>270</v>
      </c>
      <c r="T26" s="194">
        <f>VLOOKUP(R26&amp;S26,Hoja1!$Q$4:$R$9,2,0)</f>
        <v>0.45</v>
      </c>
      <c r="U26" s="193" t="s">
        <v>271</v>
      </c>
      <c r="V26" s="193" t="s">
        <v>272</v>
      </c>
      <c r="W26" s="193" t="s">
        <v>273</v>
      </c>
      <c r="X26" s="194">
        <f>IF(Q26="Probabilidad",($J$25*T26),IF(Q26="Impacto"," "))</f>
        <v>0.18000000000000002</v>
      </c>
      <c r="Y26" s="194" t="str">
        <f>IF(Z26&lt;=20%,'Tabla probabilidad'!$B$5,IF(Z26&lt;=40%,'Tabla probabilidad'!$B$6,IF(Z26&lt;=60%,'Tabla probabilidad'!$B$7,IF(Z26&lt;=80%,'Tabla probabilidad'!$B$8,IF(Z26&lt;=100%,'Tabla probabilidad'!$B$9)))))</f>
        <v>Baja</v>
      </c>
      <c r="Z26" s="194">
        <f>IF(R26="Preventivo",(J25-(J25*T26)),IF(R26="Detectivo",(J25-(J25*T26)),IF(R26="Correctivo",(J25))))</f>
        <v>0.22</v>
      </c>
      <c r="AA26" s="308"/>
      <c r="AB26" s="308"/>
      <c r="AC26" s="194" t="str">
        <f t="shared" si="1"/>
        <v>Moderado</v>
      </c>
      <c r="AD26" s="194">
        <f>IF(Q26="Probabilidad",(($M$25-0)),IF(Q26="Impacto",($M$25-($M$25*T26))))</f>
        <v>0.6</v>
      </c>
      <c r="AE26" s="308"/>
      <c r="AF26" s="308"/>
      <c r="AG26" s="316"/>
      <c r="AH26" s="441"/>
      <c r="AI26" s="220" t="s">
        <v>340</v>
      </c>
      <c r="AJ26" s="203" t="s">
        <v>482</v>
      </c>
      <c r="AK26" s="204"/>
      <c r="AL26" s="211">
        <v>44470</v>
      </c>
      <c r="AM26" s="212">
        <v>44561</v>
      </c>
      <c r="AN26" s="439"/>
    </row>
    <row r="27" spans="1:40" ht="57.6">
      <c r="A27" s="286"/>
      <c r="B27" s="293"/>
      <c r="C27" s="310"/>
      <c r="D27" s="199" t="s">
        <v>341</v>
      </c>
      <c r="E27" s="287"/>
      <c r="F27" s="286"/>
      <c r="G27" s="286"/>
      <c r="H27" s="286"/>
      <c r="I27" s="309"/>
      <c r="J27" s="311"/>
      <c r="K27" s="286"/>
      <c r="L27" s="306"/>
      <c r="M27" s="306"/>
      <c r="N27" s="286"/>
      <c r="O27" s="193">
        <v>3</v>
      </c>
      <c r="P27" s="141" t="s">
        <v>342</v>
      </c>
      <c r="Q27" s="193" t="str">
        <f t="shared" si="0"/>
        <v>Probabilidad</v>
      </c>
      <c r="R27" s="193" t="s">
        <v>319</v>
      </c>
      <c r="S27" s="193" t="s">
        <v>270</v>
      </c>
      <c r="T27" s="194">
        <f>VLOOKUP(R27&amp;S27,Hoja1!$Q$4:$R$9,2,0)</f>
        <v>0.35</v>
      </c>
      <c r="U27" s="193" t="s">
        <v>271</v>
      </c>
      <c r="V27" s="193" t="s">
        <v>272</v>
      </c>
      <c r="W27" s="193" t="s">
        <v>273</v>
      </c>
      <c r="X27" s="194">
        <f>IF(Q27="Probabilidad",($J$25*T27),IF(Q27="Impacto"," "))</f>
        <v>0.13999999999999999</v>
      </c>
      <c r="Y27" s="194" t="str">
        <f>IF(Z27&lt;=20%,'Tabla probabilidad'!$B$5,IF(Z27&lt;=40%,'Tabla probabilidad'!$B$6,IF(Z27&lt;=60%,'Tabla probabilidad'!$B$7,IF(Z27&lt;=80%,'Tabla probabilidad'!$B$8,IF(Z27&lt;=100%,'Tabla probabilidad'!$B$9)))))</f>
        <v>Baja</v>
      </c>
      <c r="Z27" s="194">
        <f>IF(R27="Preventivo",(J25-(J25*T27)),IF(R27="Detectivo",(J25-(J25*T27)),IF(R27="Correctivo",(J25))))</f>
        <v>0.26</v>
      </c>
      <c r="AA27" s="308"/>
      <c r="AB27" s="308"/>
      <c r="AC27" s="194" t="str">
        <f t="shared" si="1"/>
        <v>Moderado</v>
      </c>
      <c r="AD27" s="194">
        <f>IF(Q27="Probabilidad",(($M$25-0)),IF(Q27="Impacto",($M$25-($M$25*T27))))</f>
        <v>0.6</v>
      </c>
      <c r="AE27" s="308"/>
      <c r="AF27" s="308"/>
      <c r="AG27" s="316"/>
      <c r="AH27" s="441"/>
      <c r="AI27" s="220" t="s">
        <v>342</v>
      </c>
      <c r="AJ27" s="203" t="s">
        <v>482</v>
      </c>
      <c r="AK27" s="204"/>
      <c r="AL27" s="211">
        <v>44470</v>
      </c>
      <c r="AM27" s="212">
        <v>44561</v>
      </c>
      <c r="AN27" s="439"/>
    </row>
    <row r="28" spans="1:40" ht="45.75" customHeight="1">
      <c r="A28" s="286"/>
      <c r="B28" s="294"/>
      <c r="C28" s="310"/>
      <c r="D28" s="199" t="s">
        <v>343</v>
      </c>
      <c r="E28" s="287"/>
      <c r="F28" s="286"/>
      <c r="G28" s="286"/>
      <c r="H28" s="286"/>
      <c r="I28" s="309"/>
      <c r="J28" s="311"/>
      <c r="K28" s="286"/>
      <c r="L28" s="306"/>
      <c r="M28" s="306"/>
      <c r="N28" s="286"/>
      <c r="O28" s="193">
        <v>5</v>
      </c>
      <c r="P28" s="141" t="s">
        <v>504</v>
      </c>
      <c r="Q28" s="193" t="str">
        <f t="shared" si="0"/>
        <v>Probabilidad</v>
      </c>
      <c r="R28" s="193" t="s">
        <v>269</v>
      </c>
      <c r="S28" s="193" t="s">
        <v>270</v>
      </c>
      <c r="T28" s="194">
        <f>VLOOKUP(R28&amp;S28,Hoja1!$Q$4:$R$9,2,0)</f>
        <v>0.45</v>
      </c>
      <c r="U28" s="193" t="s">
        <v>271</v>
      </c>
      <c r="V28" s="193" t="s">
        <v>272</v>
      </c>
      <c r="W28" s="193" t="s">
        <v>273</v>
      </c>
      <c r="X28" s="194">
        <f>IF(Q28="Probabilidad",($J$25*T28),IF(Q28="Impacto"," "))</f>
        <v>0.18000000000000002</v>
      </c>
      <c r="Y28" s="194" t="str">
        <f>IF(Z28&lt;=20%,'Tabla probabilidad'!$B$5,IF(Z28&lt;=40%,'Tabla probabilidad'!$B$6,IF(Z28&lt;=60%,'Tabla probabilidad'!$B$7,IF(Z28&lt;=80%,'Tabla probabilidad'!$B$8,IF(Z28&lt;=100%,'Tabla probabilidad'!$B$9)))))</f>
        <v>Baja</v>
      </c>
      <c r="Z28" s="194">
        <f>IF(R28="Preventivo",(J25-(J25*T28)),IF(R28="Detectivo",(J25-(J25*T28)),IF(R28="Correctivo",(J25))))</f>
        <v>0.22</v>
      </c>
      <c r="AA28" s="312"/>
      <c r="AB28" s="312"/>
      <c r="AC28" s="194" t="str">
        <f t="shared" si="1"/>
        <v>Moderado</v>
      </c>
      <c r="AD28" s="194">
        <f>IF(Q28="Probabilidad",(($M$25-0)),IF(Q28="Impacto",($M$25-($M$25*T28))))</f>
        <v>0.6</v>
      </c>
      <c r="AE28" s="312"/>
      <c r="AF28" s="312"/>
      <c r="AG28" s="317"/>
      <c r="AH28" s="441"/>
      <c r="AI28" s="220" t="s">
        <v>505</v>
      </c>
      <c r="AJ28" s="203" t="s">
        <v>482</v>
      </c>
      <c r="AK28" s="204"/>
      <c r="AL28" s="211">
        <v>44470</v>
      </c>
      <c r="AM28" s="212">
        <v>44561</v>
      </c>
      <c r="AN28" s="440"/>
    </row>
    <row r="29" spans="1:40">
      <c r="A29"/>
      <c r="B29"/>
      <c r="C29"/>
      <c r="E29"/>
      <c r="F29"/>
      <c r="G29"/>
      <c r="H29"/>
      <c r="I29"/>
      <c r="J29"/>
      <c r="K29"/>
      <c r="L29"/>
      <c r="M29"/>
      <c r="N29"/>
      <c r="O29"/>
      <c r="Q29"/>
      <c r="R29"/>
      <c r="S29"/>
      <c r="T29"/>
      <c r="U29"/>
      <c r="V29"/>
      <c r="W29"/>
      <c r="X29"/>
      <c r="Y29"/>
      <c r="Z29"/>
      <c r="AA29"/>
      <c r="AB29"/>
      <c r="AC29"/>
      <c r="AD29"/>
      <c r="AE29"/>
      <c r="AF29"/>
      <c r="AG29"/>
      <c r="AH29"/>
    </row>
    <row r="30" spans="1:40">
      <c r="A30"/>
      <c r="B30"/>
      <c r="C30"/>
      <c r="E30"/>
      <c r="F30"/>
      <c r="G30"/>
      <c r="H30"/>
      <c r="I30"/>
      <c r="J30"/>
      <c r="K30"/>
      <c r="L30"/>
      <c r="M30"/>
      <c r="N30"/>
      <c r="O30"/>
      <c r="Q30"/>
      <c r="R30"/>
      <c r="S30"/>
      <c r="T30"/>
      <c r="U30"/>
      <c r="V30"/>
      <c r="W30"/>
      <c r="X30"/>
      <c r="Y30"/>
      <c r="Z30"/>
      <c r="AA30"/>
      <c r="AB30"/>
      <c r="AC30"/>
      <c r="AD30"/>
      <c r="AE30"/>
      <c r="AF30"/>
      <c r="AG30"/>
      <c r="AH30"/>
    </row>
    <row r="31" spans="1:40">
      <c r="A31"/>
      <c r="B31"/>
      <c r="C31"/>
      <c r="E31"/>
      <c r="F31"/>
      <c r="G31"/>
      <c r="H31"/>
      <c r="I31"/>
      <c r="J31"/>
      <c r="K31"/>
      <c r="L31"/>
      <c r="M31"/>
      <c r="N31"/>
      <c r="O31"/>
      <c r="Q31"/>
      <c r="R31"/>
      <c r="S31"/>
      <c r="T31"/>
      <c r="U31"/>
      <c r="V31"/>
      <c r="W31"/>
      <c r="X31"/>
      <c r="Y31"/>
      <c r="Z31"/>
      <c r="AA31"/>
      <c r="AB31"/>
      <c r="AC31"/>
      <c r="AD31"/>
      <c r="AE31"/>
      <c r="AF31"/>
      <c r="AG31"/>
      <c r="AH31"/>
    </row>
    <row r="32" spans="1:40">
      <c r="A32"/>
      <c r="B32"/>
      <c r="C32"/>
      <c r="E32"/>
      <c r="F32"/>
      <c r="G32"/>
      <c r="H32"/>
      <c r="I32"/>
      <c r="J32"/>
      <c r="K32"/>
      <c r="L32"/>
      <c r="M32"/>
      <c r="N32"/>
      <c r="O32"/>
      <c r="Q32"/>
      <c r="R32"/>
      <c r="S32"/>
      <c r="T32"/>
      <c r="U32"/>
      <c r="V32"/>
      <c r="W32"/>
      <c r="X32"/>
      <c r="Y32"/>
      <c r="Z32"/>
      <c r="AA32"/>
      <c r="AB32"/>
      <c r="AC32"/>
      <c r="AD32"/>
      <c r="AE32"/>
      <c r="AF32"/>
      <c r="AG32"/>
      <c r="AH32"/>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row r="59" spans="1:34" ht="15"/>
  </sheetData>
  <mergeCells count="161">
    <mergeCell ref="K13:K14"/>
    <mergeCell ref="L13:L14"/>
    <mergeCell ref="M13:M14"/>
    <mergeCell ref="N13:N14"/>
    <mergeCell ref="AA13:AA14"/>
    <mergeCell ref="AE13:AE14"/>
    <mergeCell ref="AG13:AG14"/>
    <mergeCell ref="AH13:AH14"/>
    <mergeCell ref="AN13:AN14"/>
    <mergeCell ref="AF13:AF14"/>
    <mergeCell ref="A13:A14"/>
    <mergeCell ref="B13:B14"/>
    <mergeCell ref="C13:C14"/>
    <mergeCell ref="E13:E14"/>
    <mergeCell ref="F13:F14"/>
    <mergeCell ref="G13:G14"/>
    <mergeCell ref="H13:H14"/>
    <mergeCell ref="I13:I14"/>
    <mergeCell ref="J13:J14"/>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M10:M12"/>
    <mergeCell ref="N10:N12"/>
    <mergeCell ref="AA10:AA12"/>
    <mergeCell ref="AB10:AB12"/>
    <mergeCell ref="AE10:AE12"/>
    <mergeCell ref="AF10:AF12"/>
    <mergeCell ref="G10:G12"/>
    <mergeCell ref="H10:H12"/>
    <mergeCell ref="I10:I12"/>
    <mergeCell ref="J10:J12"/>
    <mergeCell ref="K10:K12"/>
    <mergeCell ref="L10:L12"/>
    <mergeCell ref="C15:C18"/>
    <mergeCell ref="E15:E18"/>
    <mergeCell ref="F15:F18"/>
    <mergeCell ref="M15:M18"/>
    <mergeCell ref="G15:G18"/>
    <mergeCell ref="H15:H18"/>
    <mergeCell ref="I15:I18"/>
    <mergeCell ref="J15:J18"/>
    <mergeCell ref="K15:K18"/>
    <mergeCell ref="L15:L18"/>
    <mergeCell ref="AA23:AA24"/>
    <mergeCell ref="AB23:AB24"/>
    <mergeCell ref="AE23:AE24"/>
    <mergeCell ref="AF23:AF24"/>
    <mergeCell ref="M23:M24"/>
    <mergeCell ref="G23:G24"/>
    <mergeCell ref="H23:H24"/>
    <mergeCell ref="I23:I24"/>
    <mergeCell ref="J23:J24"/>
    <mergeCell ref="K23:K24"/>
    <mergeCell ref="L23:L24"/>
    <mergeCell ref="N23:N24"/>
    <mergeCell ref="AG10:AG12"/>
    <mergeCell ref="AH10:AH12"/>
    <mergeCell ref="A19:A22"/>
    <mergeCell ref="B19:B22"/>
    <mergeCell ref="C19:C22"/>
    <mergeCell ref="E19:E22"/>
    <mergeCell ref="F19:F22"/>
    <mergeCell ref="G19:G22"/>
    <mergeCell ref="H19:H22"/>
    <mergeCell ref="I19:I22"/>
    <mergeCell ref="AG15:AG18"/>
    <mergeCell ref="N15:N18"/>
    <mergeCell ref="AA15:AA18"/>
    <mergeCell ref="N19:N22"/>
    <mergeCell ref="AB15:AB18"/>
    <mergeCell ref="AE15:AE18"/>
    <mergeCell ref="AF15:AF18"/>
    <mergeCell ref="J19:J22"/>
    <mergeCell ref="K19:K22"/>
    <mergeCell ref="L19:L22"/>
    <mergeCell ref="M19:M22"/>
    <mergeCell ref="AA19:AA22"/>
    <mergeCell ref="A15:A18"/>
    <mergeCell ref="B15:B18"/>
    <mergeCell ref="J25:J28"/>
    <mergeCell ref="K25:K28"/>
    <mergeCell ref="L25:L28"/>
    <mergeCell ref="M25:M28"/>
    <mergeCell ref="N25:N28"/>
    <mergeCell ref="AN10:AN12"/>
    <mergeCell ref="AN15:AN18"/>
    <mergeCell ref="AN19:AN22"/>
    <mergeCell ref="AN23:AN24"/>
    <mergeCell ref="AN25:AN28"/>
    <mergeCell ref="AB25:AB28"/>
    <mergeCell ref="AE25:AE28"/>
    <mergeCell ref="AF25:AF28"/>
    <mergeCell ref="AG25:AG28"/>
    <mergeCell ref="AH25:AH28"/>
    <mergeCell ref="AF19:AF22"/>
    <mergeCell ref="AG19:AG22"/>
    <mergeCell ref="AH19:AH22"/>
    <mergeCell ref="AG23:AG24"/>
    <mergeCell ref="AH23:AH24"/>
    <mergeCell ref="AB19:AB22"/>
    <mergeCell ref="AE19:AE22"/>
    <mergeCell ref="AA25:AA28"/>
    <mergeCell ref="AH15:AH18"/>
    <mergeCell ref="H25:H28"/>
    <mergeCell ref="I25:I28"/>
    <mergeCell ref="A23:A24"/>
    <mergeCell ref="B23:B24"/>
    <mergeCell ref="C23:C24"/>
    <mergeCell ref="A25:A28"/>
    <mergeCell ref="B25:B28"/>
    <mergeCell ref="C25:C28"/>
    <mergeCell ref="E25:E28"/>
    <mergeCell ref="F25:F28"/>
    <mergeCell ref="G25:G28"/>
    <mergeCell ref="E23:E24"/>
    <mergeCell ref="F23:F24"/>
  </mergeCells>
  <conditionalFormatting sqref="I10">
    <cfRule type="containsText" dxfId="204" priority="199" operator="containsText" text="Muy Baja">
      <formula>NOT(ISERROR(SEARCH("Muy Baja",I10)))</formula>
    </cfRule>
    <cfRule type="containsText" dxfId="203" priority="200" operator="containsText" text="Baja">
      <formula>NOT(ISERROR(SEARCH("Baja",I10)))</formula>
    </cfRule>
    <cfRule type="containsText" dxfId="202" priority="202" operator="containsText" text="Muy Alta">
      <formula>NOT(ISERROR(SEARCH("Muy Alta",I10)))</formula>
    </cfRule>
    <cfRule type="containsText" dxfId="201" priority="203" operator="containsText" text="Alta">
      <formula>NOT(ISERROR(SEARCH("Alta",I10)))</formula>
    </cfRule>
    <cfRule type="containsText" dxfId="200" priority="204" operator="containsText" text="Media">
      <formula>NOT(ISERROR(SEARCH("Media",I10)))</formula>
    </cfRule>
    <cfRule type="containsText" dxfId="199" priority="205" operator="containsText" text="Media">
      <formula>NOT(ISERROR(SEARCH("Media",I10)))</formula>
    </cfRule>
    <cfRule type="containsText" dxfId="198" priority="206" operator="containsText" text="Media">
      <formula>NOT(ISERROR(SEARCH("Media",I10)))</formula>
    </cfRule>
    <cfRule type="containsText" dxfId="197" priority="207" operator="containsText" text="Muy Baja">
      <formula>NOT(ISERROR(SEARCH("Muy Baja",I10)))</formula>
    </cfRule>
    <cfRule type="containsText" dxfId="196" priority="208" operator="containsText" text="Baja">
      <formula>NOT(ISERROR(SEARCH("Baja",I10)))</formula>
    </cfRule>
    <cfRule type="containsText" dxfId="195" priority="209" operator="containsText" text="Muy Baja">
      <formula>NOT(ISERROR(SEARCH("Muy Baja",I10)))</formula>
    </cfRule>
    <cfRule type="containsText" dxfId="194" priority="210" operator="containsText" text="Muy Baja">
      <formula>NOT(ISERROR(SEARCH("Muy Baja",I10)))</formula>
    </cfRule>
    <cfRule type="containsText" dxfId="193" priority="211" operator="containsText" text="Muy Baja">
      <formula>NOT(ISERROR(SEARCH("Muy Baja",I10)))</formula>
    </cfRule>
    <cfRule type="containsText" dxfId="192" priority="212" operator="containsText" text="Muy Baja'Tabla probabilidad'!">
      <formula>NOT(ISERROR(SEARCH("Muy Baja'Tabla probabilidad'!",I10)))</formula>
    </cfRule>
    <cfRule type="containsText" dxfId="191" priority="213" operator="containsText" text="Muy bajo">
      <formula>NOT(ISERROR(SEARCH("Muy bajo",I10)))</formula>
    </cfRule>
    <cfRule type="containsText" dxfId="190" priority="214" operator="containsText" text="Alta">
      <formula>NOT(ISERROR(SEARCH("Alta",I10)))</formula>
    </cfRule>
    <cfRule type="containsText" dxfId="189" priority="215" operator="containsText" text="Media">
      <formula>NOT(ISERROR(SEARCH("Media",I10)))</formula>
    </cfRule>
    <cfRule type="containsText" dxfId="188" priority="216" operator="containsText" text="Baja">
      <formula>NOT(ISERROR(SEARCH("Baja",I10)))</formula>
    </cfRule>
    <cfRule type="containsText" dxfId="187" priority="217" operator="containsText" text="Muy baja">
      <formula>NOT(ISERROR(SEARCH("Muy baja",I10)))</formula>
    </cfRule>
    <cfRule type="cellIs" dxfId="186" priority="220" operator="between">
      <formula>1</formula>
      <formula>2</formula>
    </cfRule>
    <cfRule type="cellIs" dxfId="185" priority="221" operator="between">
      <formula>0</formula>
      <formula>2</formula>
    </cfRule>
  </conditionalFormatting>
  <conditionalFormatting sqref="I10">
    <cfRule type="containsText" dxfId="184" priority="201" operator="containsText" text="Muy Alta">
      <formula>NOT(ISERROR(SEARCH("Muy Alta",I10)))</formula>
    </cfRule>
  </conditionalFormatting>
  <conditionalFormatting sqref="L10 L15 L19 L23 L25">
    <cfRule type="containsText" dxfId="183" priority="193" operator="containsText" text="Catastrófico">
      <formula>NOT(ISERROR(SEARCH("Catastrófico",L10)))</formula>
    </cfRule>
    <cfRule type="containsText" dxfId="182" priority="194" operator="containsText" text="Mayor">
      <formula>NOT(ISERROR(SEARCH("Mayor",L10)))</formula>
    </cfRule>
    <cfRule type="containsText" dxfId="181" priority="195" operator="containsText" text="Alta">
      <formula>NOT(ISERROR(SEARCH("Alta",L10)))</formula>
    </cfRule>
    <cfRule type="containsText" dxfId="180" priority="196" operator="containsText" text="Moderado">
      <formula>NOT(ISERROR(SEARCH("Moderado",L10)))</formula>
    </cfRule>
    <cfRule type="containsText" dxfId="179" priority="197" operator="containsText" text="Menor">
      <formula>NOT(ISERROR(SEARCH("Menor",L10)))</formula>
    </cfRule>
    <cfRule type="containsText" dxfId="178" priority="198" operator="containsText" text="Leve">
      <formula>NOT(ISERROR(SEARCH("Leve",L10)))</formula>
    </cfRule>
  </conditionalFormatting>
  <conditionalFormatting sqref="N10 N13 N15 N19">
    <cfRule type="containsText" dxfId="177" priority="188" operator="containsText" text="Extremo">
      <formula>NOT(ISERROR(SEARCH("Extremo",N10)))</formula>
    </cfRule>
    <cfRule type="containsText" dxfId="176" priority="189" operator="containsText" text="Alto">
      <formula>NOT(ISERROR(SEARCH("Alto",N10)))</formula>
    </cfRule>
    <cfRule type="containsText" dxfId="175" priority="190" operator="containsText" text="Bajo">
      <formula>NOT(ISERROR(SEARCH("Bajo",N10)))</formula>
    </cfRule>
    <cfRule type="containsText" dxfId="174" priority="191" operator="containsText" text="Moderado">
      <formula>NOT(ISERROR(SEARCH("Moderado",N10)))</formula>
    </cfRule>
    <cfRule type="containsText" dxfId="173" priority="192" operator="containsText" text="Extremo">
      <formula>NOT(ISERROR(SEARCH("Extremo",N10)))</formula>
    </cfRule>
  </conditionalFormatting>
  <conditionalFormatting sqref="M10 M13 M15 M19 M23 M25">
    <cfRule type="containsText" dxfId="172" priority="182" operator="containsText" text="Catastrófico">
      <formula>NOT(ISERROR(SEARCH("Catastrófico",M10)))</formula>
    </cfRule>
    <cfRule type="containsText" dxfId="171" priority="183" operator="containsText" text="Mayor">
      <formula>NOT(ISERROR(SEARCH("Mayor",M10)))</formula>
    </cfRule>
    <cfRule type="containsText" dxfId="170" priority="184" operator="containsText" text="Alta">
      <formula>NOT(ISERROR(SEARCH("Alta",M10)))</formula>
    </cfRule>
    <cfRule type="containsText" dxfId="169" priority="185" operator="containsText" text="Moderado">
      <formula>NOT(ISERROR(SEARCH("Moderado",M10)))</formula>
    </cfRule>
    <cfRule type="containsText" dxfId="168" priority="186" operator="containsText" text="Menor">
      <formula>NOT(ISERROR(SEARCH("Menor",M10)))</formula>
    </cfRule>
    <cfRule type="containsText" dxfId="167" priority="187" operator="containsText" text="Leve">
      <formula>NOT(ISERROR(SEARCH("Leve",M10)))</formula>
    </cfRule>
  </conditionalFormatting>
  <conditionalFormatting sqref="Y25:Y28 Y10:Y18">
    <cfRule type="containsText" dxfId="166" priority="176" operator="containsText" text="Muy Alta">
      <formula>NOT(ISERROR(SEARCH("Muy Alta",Y10)))</formula>
    </cfRule>
    <cfRule type="containsText" dxfId="165" priority="177" operator="containsText" text="Alta">
      <formula>NOT(ISERROR(SEARCH("Alta",Y10)))</formula>
    </cfRule>
    <cfRule type="containsText" dxfId="164" priority="178" operator="containsText" text="Media">
      <formula>NOT(ISERROR(SEARCH("Media",Y10)))</formula>
    </cfRule>
    <cfRule type="containsText" dxfId="163" priority="179" operator="containsText" text="Muy Baja">
      <formula>NOT(ISERROR(SEARCH("Muy Baja",Y10)))</formula>
    </cfRule>
    <cfRule type="containsText" dxfId="162" priority="180" operator="containsText" text="Baja">
      <formula>NOT(ISERROR(SEARCH("Baja",Y10)))</formula>
    </cfRule>
    <cfRule type="containsText" dxfId="161" priority="181" operator="containsText" text="Muy Baja">
      <formula>NOT(ISERROR(SEARCH("Muy Baja",Y10)))</formula>
    </cfRule>
  </conditionalFormatting>
  <conditionalFormatting sqref="AC25:AC28 AC10:AC18">
    <cfRule type="containsText" dxfId="160" priority="171" operator="containsText" text="Catastrófico">
      <formula>NOT(ISERROR(SEARCH("Catastrófico",AC10)))</formula>
    </cfRule>
    <cfRule type="containsText" dxfId="159" priority="172" operator="containsText" text="Mayor">
      <formula>NOT(ISERROR(SEARCH("Mayor",AC10)))</formula>
    </cfRule>
    <cfRule type="containsText" dxfId="158" priority="173" operator="containsText" text="Moderado">
      <formula>NOT(ISERROR(SEARCH("Moderado",AC10)))</formula>
    </cfRule>
    <cfRule type="containsText" dxfId="157" priority="174" operator="containsText" text="Menor">
      <formula>NOT(ISERROR(SEARCH("Menor",AC10)))</formula>
    </cfRule>
    <cfRule type="containsText" dxfId="156" priority="175" operator="containsText" text="Leve">
      <formula>NOT(ISERROR(SEARCH("Leve",AC10)))</formula>
    </cfRule>
  </conditionalFormatting>
  <conditionalFormatting sqref="AG10">
    <cfRule type="containsText" dxfId="155" priority="162" operator="containsText" text="Extremo">
      <formula>NOT(ISERROR(SEARCH("Extremo",AG10)))</formula>
    </cfRule>
    <cfRule type="containsText" dxfId="154" priority="163" operator="containsText" text="Alto">
      <formula>NOT(ISERROR(SEARCH("Alto",AG10)))</formula>
    </cfRule>
    <cfRule type="containsText" dxfId="153" priority="164" operator="containsText" text="Moderado">
      <formula>NOT(ISERROR(SEARCH("Moderado",AG10)))</formula>
    </cfRule>
    <cfRule type="containsText" dxfId="152" priority="165" operator="containsText" text="Menor">
      <formula>NOT(ISERROR(SEARCH("Menor",AG10)))</formula>
    </cfRule>
    <cfRule type="containsText" dxfId="151" priority="166" operator="containsText" text="Bajo">
      <formula>NOT(ISERROR(SEARCH("Bajo",AG10)))</formula>
    </cfRule>
    <cfRule type="containsText" dxfId="150" priority="167" operator="containsText" text="Moderado">
      <formula>NOT(ISERROR(SEARCH("Moderado",AG10)))</formula>
    </cfRule>
    <cfRule type="containsText" dxfId="149" priority="168" operator="containsText" text="Extremo">
      <formula>NOT(ISERROR(SEARCH("Extremo",AG10)))</formula>
    </cfRule>
    <cfRule type="containsText" dxfId="148" priority="169" operator="containsText" text="Baja">
      <formula>NOT(ISERROR(SEARCH("Baja",AG10)))</formula>
    </cfRule>
    <cfRule type="containsText" dxfId="147" priority="170" operator="containsText" text="Alto">
      <formula>NOT(ISERROR(SEARCH("Alto",AG10)))</formula>
    </cfRule>
  </conditionalFormatting>
  <conditionalFormatting sqref="AA10:AA13 AA15:AA28">
    <cfRule type="containsText" dxfId="146" priority="7" operator="containsText" text="Muy Baja">
      <formula>NOT(ISERROR(SEARCH("Muy Baja",AA10)))</formula>
    </cfRule>
    <cfRule type="containsText" dxfId="145" priority="157" operator="containsText" text="Muy Alta">
      <formula>NOT(ISERROR(SEARCH("Muy Alta",AA10)))</formula>
    </cfRule>
    <cfRule type="containsText" dxfId="144" priority="158" operator="containsText" text="Alta">
      <formula>NOT(ISERROR(SEARCH("Alta",AA10)))</formula>
    </cfRule>
    <cfRule type="containsText" dxfId="143" priority="159" operator="containsText" text="Media">
      <formula>NOT(ISERROR(SEARCH("Media",AA10)))</formula>
    </cfRule>
    <cfRule type="containsText" dxfId="142" priority="160" operator="containsText" text="Baja">
      <formula>NOT(ISERROR(SEARCH("Baja",AA10)))</formula>
    </cfRule>
    <cfRule type="containsText" dxfId="141" priority="161" operator="containsText" text="Muy Baja">
      <formula>NOT(ISERROR(SEARCH("Muy Baja",AA10)))</formula>
    </cfRule>
  </conditionalFormatting>
  <conditionalFormatting sqref="AE25:AE28 AE10:AE13 AE15:AE18">
    <cfRule type="containsText" dxfId="140" priority="152" operator="containsText" text="Catastrófico">
      <formula>NOT(ISERROR(SEARCH("Catastrófico",AE10)))</formula>
    </cfRule>
    <cfRule type="containsText" dxfId="139" priority="153" operator="containsText" text="Moderado">
      <formula>NOT(ISERROR(SEARCH("Moderado",AE10)))</formula>
    </cfRule>
    <cfRule type="containsText" dxfId="138" priority="154" operator="containsText" text="Menor">
      <formula>NOT(ISERROR(SEARCH("Menor",AE10)))</formula>
    </cfRule>
    <cfRule type="containsText" dxfId="137" priority="155" operator="containsText" text="Leve">
      <formula>NOT(ISERROR(SEARCH("Leve",AE10)))</formula>
    </cfRule>
    <cfRule type="containsText" dxfId="136" priority="156" operator="containsText" text="Mayor">
      <formula>NOT(ISERROR(SEARCH("Mayor",AE10)))</formula>
    </cfRule>
  </conditionalFormatting>
  <conditionalFormatting sqref="I13 I15 I19">
    <cfRule type="containsText" dxfId="135" priority="129" operator="containsText" text="Muy Baja">
      <formula>NOT(ISERROR(SEARCH("Muy Baja",I13)))</formula>
    </cfRule>
    <cfRule type="containsText" dxfId="134" priority="130" operator="containsText" text="Baja">
      <formula>NOT(ISERROR(SEARCH("Baja",I13)))</formula>
    </cfRule>
    <cfRule type="containsText" dxfId="133" priority="132" operator="containsText" text="Muy Alta">
      <formula>NOT(ISERROR(SEARCH("Muy Alta",I13)))</formula>
    </cfRule>
    <cfRule type="containsText" dxfId="132" priority="133" operator="containsText" text="Alta">
      <formula>NOT(ISERROR(SEARCH("Alta",I13)))</formula>
    </cfRule>
    <cfRule type="containsText" dxfId="131" priority="134" operator="containsText" text="Media">
      <formula>NOT(ISERROR(SEARCH("Media",I13)))</formula>
    </cfRule>
    <cfRule type="containsText" dxfId="130" priority="135" operator="containsText" text="Media">
      <formula>NOT(ISERROR(SEARCH("Media",I13)))</formula>
    </cfRule>
    <cfRule type="containsText" dxfId="129" priority="136" operator="containsText" text="Media">
      <formula>NOT(ISERROR(SEARCH("Media",I13)))</formula>
    </cfRule>
    <cfRule type="containsText" dxfId="128" priority="137" operator="containsText" text="Muy Baja">
      <formula>NOT(ISERROR(SEARCH("Muy Baja",I13)))</formula>
    </cfRule>
    <cfRule type="containsText" dxfId="127" priority="138" operator="containsText" text="Baja">
      <formula>NOT(ISERROR(SEARCH("Baja",I13)))</formula>
    </cfRule>
    <cfRule type="containsText" dxfId="126" priority="139" operator="containsText" text="Muy Baja">
      <formula>NOT(ISERROR(SEARCH("Muy Baja",I13)))</formula>
    </cfRule>
    <cfRule type="containsText" dxfId="125" priority="140" operator="containsText" text="Muy Baja">
      <formula>NOT(ISERROR(SEARCH("Muy Baja",I13)))</formula>
    </cfRule>
    <cfRule type="containsText" dxfId="124" priority="141" operator="containsText" text="Muy Baja">
      <formula>NOT(ISERROR(SEARCH("Muy Baja",I13)))</formula>
    </cfRule>
    <cfRule type="containsText" dxfId="123" priority="142" operator="containsText" text="Muy Baja'Tabla probabilidad'!">
      <formula>NOT(ISERROR(SEARCH("Muy Baja'Tabla probabilidad'!",I13)))</formula>
    </cfRule>
    <cfRule type="containsText" dxfId="122" priority="143" operator="containsText" text="Muy bajo">
      <formula>NOT(ISERROR(SEARCH("Muy bajo",I13)))</formula>
    </cfRule>
    <cfRule type="containsText" dxfId="121" priority="144" operator="containsText" text="Alta">
      <formula>NOT(ISERROR(SEARCH("Alta",I13)))</formula>
    </cfRule>
    <cfRule type="containsText" dxfId="120" priority="145" operator="containsText" text="Media">
      <formula>NOT(ISERROR(SEARCH("Media",I13)))</formula>
    </cfRule>
    <cfRule type="containsText" dxfId="119" priority="146" operator="containsText" text="Baja">
      <formula>NOT(ISERROR(SEARCH("Baja",I13)))</formula>
    </cfRule>
    <cfRule type="containsText" dxfId="118" priority="147" operator="containsText" text="Muy baja">
      <formula>NOT(ISERROR(SEARCH("Muy baja",I13)))</formula>
    </cfRule>
    <cfRule type="cellIs" dxfId="117" priority="150" operator="between">
      <formula>1</formula>
      <formula>2</formula>
    </cfRule>
    <cfRule type="cellIs" dxfId="116" priority="151" operator="between">
      <formula>0</formula>
      <formula>2</formula>
    </cfRule>
  </conditionalFormatting>
  <conditionalFormatting sqref="I13 I15 I19">
    <cfRule type="containsText" dxfId="115" priority="131" operator="containsText" text="Muy Alta">
      <formula>NOT(ISERROR(SEARCH("Muy Alta",I13)))</formula>
    </cfRule>
  </conditionalFormatting>
  <conditionalFormatting sqref="AG13">
    <cfRule type="containsText" dxfId="114" priority="109" operator="containsText" text="Extremo">
      <formula>NOT(ISERROR(SEARCH("Extremo",AG13)))</formula>
    </cfRule>
    <cfRule type="containsText" dxfId="113" priority="110" operator="containsText" text="Alto">
      <formula>NOT(ISERROR(SEARCH("Alto",AG13)))</formula>
    </cfRule>
    <cfRule type="containsText" dxfId="112" priority="111" operator="containsText" text="Moderado">
      <formula>NOT(ISERROR(SEARCH("Moderado",AG13)))</formula>
    </cfRule>
    <cfRule type="containsText" dxfId="111" priority="112" operator="containsText" text="Menor">
      <formula>NOT(ISERROR(SEARCH("Menor",AG13)))</formula>
    </cfRule>
    <cfRule type="containsText" dxfId="110" priority="113" operator="containsText" text="Bajo">
      <formula>NOT(ISERROR(SEARCH("Bajo",AG13)))</formula>
    </cfRule>
    <cfRule type="containsText" dxfId="109" priority="114" operator="containsText" text="Moderado">
      <formula>NOT(ISERROR(SEARCH("Moderado",AG13)))</formula>
    </cfRule>
    <cfRule type="containsText" dxfId="108" priority="115" operator="containsText" text="Extremo">
      <formula>NOT(ISERROR(SEARCH("Extremo",AG13)))</formula>
    </cfRule>
    <cfRule type="containsText" dxfId="107" priority="116" operator="containsText" text="Baja">
      <formula>NOT(ISERROR(SEARCH("Baja",AG13)))</formula>
    </cfRule>
    <cfRule type="containsText" dxfId="106" priority="117" operator="containsText" text="Alto">
      <formula>NOT(ISERROR(SEARCH("Alto",AG13)))</formula>
    </cfRule>
  </conditionalFormatting>
  <conditionalFormatting sqref="AG15">
    <cfRule type="containsText" dxfId="105" priority="95" operator="containsText" text="Extremo">
      <formula>NOT(ISERROR(SEARCH("Extremo",AG15)))</formula>
    </cfRule>
    <cfRule type="containsText" dxfId="104" priority="96" operator="containsText" text="Alto">
      <formula>NOT(ISERROR(SEARCH("Alto",AG15)))</formula>
    </cfRule>
    <cfRule type="containsText" dxfId="103" priority="97" operator="containsText" text="Moderado">
      <formula>NOT(ISERROR(SEARCH("Moderado",AG15)))</formula>
    </cfRule>
    <cfRule type="containsText" dxfId="102" priority="98" operator="containsText" text="Menor">
      <formula>NOT(ISERROR(SEARCH("Menor",AG15)))</formula>
    </cfRule>
    <cfRule type="containsText" dxfId="101" priority="99" operator="containsText" text="Bajo">
      <formula>NOT(ISERROR(SEARCH("Bajo",AG15)))</formula>
    </cfRule>
    <cfRule type="containsText" dxfId="100" priority="100" operator="containsText" text="Moderado">
      <formula>NOT(ISERROR(SEARCH("Moderado",AG15)))</formula>
    </cfRule>
    <cfRule type="containsText" dxfId="99" priority="101" operator="containsText" text="Extremo">
      <formula>NOT(ISERROR(SEARCH("Extremo",AG15)))</formula>
    </cfRule>
    <cfRule type="containsText" dxfId="98" priority="102" operator="containsText" text="Baja">
      <formula>NOT(ISERROR(SEARCH("Baja",AG15)))</formula>
    </cfRule>
    <cfRule type="containsText" dxfId="97" priority="103" operator="containsText" text="Alto">
      <formula>NOT(ISERROR(SEARCH("Alto",AG15)))</formula>
    </cfRule>
  </conditionalFormatting>
  <conditionalFormatting sqref="Y19:Y22">
    <cfRule type="containsText" dxfId="96" priority="89" operator="containsText" text="Muy Alta">
      <formula>NOT(ISERROR(SEARCH("Muy Alta",Y19)))</formula>
    </cfRule>
    <cfRule type="containsText" dxfId="95" priority="90" operator="containsText" text="Alta">
      <formula>NOT(ISERROR(SEARCH("Alta",Y19)))</formula>
    </cfRule>
    <cfRule type="containsText" dxfId="94" priority="91" operator="containsText" text="Media">
      <formula>NOT(ISERROR(SEARCH("Media",Y19)))</formula>
    </cfRule>
    <cfRule type="containsText" dxfId="93" priority="92" operator="containsText" text="Muy Baja">
      <formula>NOT(ISERROR(SEARCH("Muy Baja",Y19)))</formula>
    </cfRule>
    <cfRule type="containsText" dxfId="92" priority="93" operator="containsText" text="Baja">
      <formula>NOT(ISERROR(SEARCH("Baja",Y19)))</formula>
    </cfRule>
    <cfRule type="containsText" dxfId="91" priority="94" operator="containsText" text="Muy Baja">
      <formula>NOT(ISERROR(SEARCH("Muy Baja",Y19)))</formula>
    </cfRule>
  </conditionalFormatting>
  <conditionalFormatting sqref="AC19:AC22">
    <cfRule type="containsText" dxfId="90" priority="84" operator="containsText" text="Catastrófico">
      <formula>NOT(ISERROR(SEARCH("Catastrófico",AC19)))</formula>
    </cfRule>
    <cfRule type="containsText" dxfId="89" priority="85" operator="containsText" text="Mayor">
      <formula>NOT(ISERROR(SEARCH("Mayor",AC19)))</formula>
    </cfRule>
    <cfRule type="containsText" dxfId="88" priority="86" operator="containsText" text="Moderado">
      <formula>NOT(ISERROR(SEARCH("Moderado",AC19)))</formula>
    </cfRule>
    <cfRule type="containsText" dxfId="87" priority="87" operator="containsText" text="Menor">
      <formula>NOT(ISERROR(SEARCH("Menor",AC19)))</formula>
    </cfRule>
    <cfRule type="containsText" dxfId="86" priority="88" operator="containsText" text="Leve">
      <formula>NOT(ISERROR(SEARCH("Leve",AC19)))</formula>
    </cfRule>
  </conditionalFormatting>
  <conditionalFormatting sqref="AG19">
    <cfRule type="containsText" dxfId="85" priority="75" operator="containsText" text="Extremo">
      <formula>NOT(ISERROR(SEARCH("Extremo",AG19)))</formula>
    </cfRule>
    <cfRule type="containsText" dxfId="84" priority="76" operator="containsText" text="Alto">
      <formula>NOT(ISERROR(SEARCH("Alto",AG19)))</formula>
    </cfRule>
    <cfRule type="containsText" dxfId="83" priority="77" operator="containsText" text="Moderado">
      <formula>NOT(ISERROR(SEARCH("Moderado",AG19)))</formula>
    </cfRule>
    <cfRule type="containsText" dxfId="82" priority="78" operator="containsText" text="Menor">
      <formula>NOT(ISERROR(SEARCH("Menor",AG19)))</formula>
    </cfRule>
    <cfRule type="containsText" dxfId="81" priority="79" operator="containsText" text="Bajo">
      <formula>NOT(ISERROR(SEARCH("Bajo",AG19)))</formula>
    </cfRule>
    <cfRule type="containsText" dxfId="80" priority="80" operator="containsText" text="Moderado">
      <formula>NOT(ISERROR(SEARCH("Moderado",AG19)))</formula>
    </cfRule>
    <cfRule type="containsText" dxfId="79" priority="81" operator="containsText" text="Extremo">
      <formula>NOT(ISERROR(SEARCH("Extremo",AG19)))</formula>
    </cfRule>
    <cfRule type="containsText" dxfId="78" priority="82" operator="containsText" text="Baja">
      <formula>NOT(ISERROR(SEARCH("Baja",AG19)))</formula>
    </cfRule>
    <cfRule type="containsText" dxfId="77" priority="83" operator="containsText" text="Alto">
      <formula>NOT(ISERROR(SEARCH("Alto",AG19)))</formula>
    </cfRule>
  </conditionalFormatting>
  <conditionalFormatting sqref="AE19:AE22">
    <cfRule type="containsText" dxfId="76" priority="70" operator="containsText" text="Catastrófico">
      <formula>NOT(ISERROR(SEARCH("Catastrófico",AE19)))</formula>
    </cfRule>
    <cfRule type="containsText" dxfId="75" priority="71" operator="containsText" text="Moderado">
      <formula>NOT(ISERROR(SEARCH("Moderado",AE19)))</formula>
    </cfRule>
    <cfRule type="containsText" dxfId="74" priority="72" operator="containsText" text="Menor">
      <formula>NOT(ISERROR(SEARCH("Menor",AE19)))</formula>
    </cfRule>
    <cfRule type="containsText" dxfId="73" priority="73" operator="containsText" text="Leve">
      <formula>NOT(ISERROR(SEARCH("Leve",AE19)))</formula>
    </cfRule>
    <cfRule type="containsText" dxfId="72" priority="74" operator="containsText" text="Mayor">
      <formula>NOT(ISERROR(SEARCH("Mayor",AE19)))</formula>
    </cfRule>
  </conditionalFormatting>
  <conditionalFormatting sqref="N23 N25">
    <cfRule type="containsText" dxfId="71" priority="65" operator="containsText" text="Extremo">
      <formula>NOT(ISERROR(SEARCH("Extremo",N23)))</formula>
    </cfRule>
    <cfRule type="containsText" dxfId="70" priority="66" operator="containsText" text="Alto">
      <formula>NOT(ISERROR(SEARCH("Alto",N23)))</formula>
    </cfRule>
    <cfRule type="containsText" dxfId="69" priority="67" operator="containsText" text="Bajo">
      <formula>NOT(ISERROR(SEARCH("Bajo",N23)))</formula>
    </cfRule>
    <cfRule type="containsText" dxfId="68" priority="68" operator="containsText" text="Moderado">
      <formula>NOT(ISERROR(SEARCH("Moderado",N23)))</formula>
    </cfRule>
    <cfRule type="containsText" dxfId="67" priority="69" operator="containsText" text="Extremo">
      <formula>NOT(ISERROR(SEARCH("Extremo",N23)))</formula>
    </cfRule>
  </conditionalFormatting>
  <conditionalFormatting sqref="I23 I25">
    <cfRule type="containsText" dxfId="66" priority="42" operator="containsText" text="Muy Baja">
      <formula>NOT(ISERROR(SEARCH("Muy Baja",I23)))</formula>
    </cfRule>
    <cfRule type="containsText" dxfId="65" priority="43" operator="containsText" text="Baja">
      <formula>NOT(ISERROR(SEARCH("Baja",I23)))</formula>
    </cfRule>
    <cfRule type="containsText" dxfId="64" priority="45" operator="containsText" text="Muy Alta">
      <formula>NOT(ISERROR(SEARCH("Muy Alta",I23)))</formula>
    </cfRule>
    <cfRule type="containsText" dxfId="63" priority="46" operator="containsText" text="Alta">
      <formula>NOT(ISERROR(SEARCH("Alta",I23)))</formula>
    </cfRule>
    <cfRule type="containsText" dxfId="62" priority="47" operator="containsText" text="Media">
      <formula>NOT(ISERROR(SEARCH("Media",I23)))</formula>
    </cfRule>
    <cfRule type="containsText" dxfId="61" priority="48" operator="containsText" text="Media">
      <formula>NOT(ISERROR(SEARCH("Media",I23)))</formula>
    </cfRule>
    <cfRule type="containsText" dxfId="60" priority="49" operator="containsText" text="Media">
      <formula>NOT(ISERROR(SEARCH("Media",I23)))</formula>
    </cfRule>
    <cfRule type="containsText" dxfId="59" priority="50" operator="containsText" text="Muy Baja">
      <formula>NOT(ISERROR(SEARCH("Muy Baja",I23)))</formula>
    </cfRule>
    <cfRule type="containsText" dxfId="58" priority="51" operator="containsText" text="Baja">
      <formula>NOT(ISERROR(SEARCH("Baja",I23)))</formula>
    </cfRule>
    <cfRule type="containsText" dxfId="57" priority="52" operator="containsText" text="Muy Baja">
      <formula>NOT(ISERROR(SEARCH("Muy Baja",I23)))</formula>
    </cfRule>
    <cfRule type="containsText" dxfId="56" priority="53" operator="containsText" text="Muy Baja">
      <formula>NOT(ISERROR(SEARCH("Muy Baja",I23)))</formula>
    </cfRule>
    <cfRule type="containsText" dxfId="55" priority="54" operator="containsText" text="Muy Baja">
      <formula>NOT(ISERROR(SEARCH("Muy Baja",I23)))</formula>
    </cfRule>
    <cfRule type="containsText" dxfId="54" priority="55" operator="containsText" text="Muy Baja'Tabla probabilidad'!">
      <formula>NOT(ISERROR(SEARCH("Muy Baja'Tabla probabilidad'!",I23)))</formula>
    </cfRule>
    <cfRule type="containsText" dxfId="53" priority="56" operator="containsText" text="Muy bajo">
      <formula>NOT(ISERROR(SEARCH("Muy bajo",I23)))</formula>
    </cfRule>
    <cfRule type="containsText" dxfId="52" priority="57" operator="containsText" text="Alta">
      <formula>NOT(ISERROR(SEARCH("Alta",I23)))</formula>
    </cfRule>
    <cfRule type="containsText" dxfId="51" priority="58" operator="containsText" text="Media">
      <formula>NOT(ISERROR(SEARCH("Media",I23)))</formula>
    </cfRule>
    <cfRule type="containsText" dxfId="50" priority="59" operator="containsText" text="Baja">
      <formula>NOT(ISERROR(SEARCH("Baja",I23)))</formula>
    </cfRule>
    <cfRule type="containsText" dxfId="49" priority="60" operator="containsText" text="Muy baja">
      <formula>NOT(ISERROR(SEARCH("Muy baja",I23)))</formula>
    </cfRule>
    <cfRule type="cellIs" dxfId="48" priority="63" operator="between">
      <formula>1</formula>
      <formula>2</formula>
    </cfRule>
    <cfRule type="cellIs" dxfId="47" priority="64" operator="between">
      <formula>0</formula>
      <formula>2</formula>
    </cfRule>
  </conditionalFormatting>
  <conditionalFormatting sqref="I23 I25">
    <cfRule type="containsText" dxfId="46" priority="44" operator="containsText" text="Muy Alta">
      <formula>NOT(ISERROR(SEARCH("Muy Alta",I23)))</formula>
    </cfRule>
  </conditionalFormatting>
  <conditionalFormatting sqref="Y23:Y24">
    <cfRule type="containsText" dxfId="45" priority="36" operator="containsText" text="Muy Alta">
      <formula>NOT(ISERROR(SEARCH("Muy Alta",Y23)))</formula>
    </cfRule>
    <cfRule type="containsText" dxfId="44" priority="37" operator="containsText" text="Alta">
      <formula>NOT(ISERROR(SEARCH("Alta",Y23)))</formula>
    </cfRule>
    <cfRule type="containsText" dxfId="43" priority="38" operator="containsText" text="Media">
      <formula>NOT(ISERROR(SEARCH("Media",Y23)))</formula>
    </cfRule>
    <cfRule type="containsText" dxfId="42" priority="39" operator="containsText" text="Muy Baja">
      <formula>NOT(ISERROR(SEARCH("Muy Baja",Y23)))</formula>
    </cfRule>
    <cfRule type="containsText" dxfId="41" priority="40" operator="containsText" text="Baja">
      <formula>NOT(ISERROR(SEARCH("Baja",Y23)))</formula>
    </cfRule>
    <cfRule type="containsText" dxfId="40" priority="41" operator="containsText" text="Muy Baja">
      <formula>NOT(ISERROR(SEARCH("Muy Baja",Y23)))</formula>
    </cfRule>
  </conditionalFormatting>
  <conditionalFormatting sqref="AC23:AC24">
    <cfRule type="containsText" dxfId="39" priority="31" operator="containsText" text="Catastrófico">
      <formula>NOT(ISERROR(SEARCH("Catastrófico",AC23)))</formula>
    </cfRule>
    <cfRule type="containsText" dxfId="38" priority="32" operator="containsText" text="Mayor">
      <formula>NOT(ISERROR(SEARCH("Mayor",AC23)))</formula>
    </cfRule>
    <cfRule type="containsText" dxfId="37" priority="33" operator="containsText" text="Moderado">
      <formula>NOT(ISERROR(SEARCH("Moderado",AC23)))</formula>
    </cfRule>
    <cfRule type="containsText" dxfId="36" priority="34" operator="containsText" text="Menor">
      <formula>NOT(ISERROR(SEARCH("Menor",AC23)))</formula>
    </cfRule>
    <cfRule type="containsText" dxfId="35" priority="35" operator="containsText" text="Leve">
      <formula>NOT(ISERROR(SEARCH("Leve",AC23)))</formula>
    </cfRule>
  </conditionalFormatting>
  <conditionalFormatting sqref="AG23">
    <cfRule type="containsText" dxfId="34" priority="22" operator="containsText" text="Extremo">
      <formula>NOT(ISERROR(SEARCH("Extremo",AG23)))</formula>
    </cfRule>
    <cfRule type="containsText" dxfId="33" priority="23" operator="containsText" text="Alto">
      <formula>NOT(ISERROR(SEARCH("Alto",AG23)))</formula>
    </cfRule>
    <cfRule type="containsText" dxfId="32" priority="24" operator="containsText" text="Moderado">
      <formula>NOT(ISERROR(SEARCH("Moderado",AG23)))</formula>
    </cfRule>
    <cfRule type="containsText" dxfId="31" priority="25" operator="containsText" text="Menor">
      <formula>NOT(ISERROR(SEARCH("Menor",AG23)))</formula>
    </cfRule>
    <cfRule type="containsText" dxfId="30" priority="26" operator="containsText" text="Bajo">
      <formula>NOT(ISERROR(SEARCH("Bajo",AG23)))</formula>
    </cfRule>
    <cfRule type="containsText" dxfId="29" priority="27" operator="containsText" text="Moderado">
      <formula>NOT(ISERROR(SEARCH("Moderado",AG23)))</formula>
    </cfRule>
    <cfRule type="containsText" dxfId="28" priority="28" operator="containsText" text="Extremo">
      <formula>NOT(ISERROR(SEARCH("Extremo",AG23)))</formula>
    </cfRule>
    <cfRule type="containsText" dxfId="27" priority="29" operator="containsText" text="Baja">
      <formula>NOT(ISERROR(SEARCH("Baja",AG23)))</formula>
    </cfRule>
    <cfRule type="containsText" dxfId="26" priority="30" operator="containsText" text="Alto">
      <formula>NOT(ISERROR(SEARCH("Alto",AG23)))</formula>
    </cfRule>
  </conditionalFormatting>
  <conditionalFormatting sqref="AE23:AE24">
    <cfRule type="containsText" dxfId="25" priority="17" operator="containsText" text="Catastrófico">
      <formula>NOT(ISERROR(SEARCH("Catastrófico",AE23)))</formula>
    </cfRule>
    <cfRule type="containsText" dxfId="24" priority="18" operator="containsText" text="Moderado">
      <formula>NOT(ISERROR(SEARCH("Moderado",AE23)))</formula>
    </cfRule>
    <cfRule type="containsText" dxfId="23" priority="19" operator="containsText" text="Menor">
      <formula>NOT(ISERROR(SEARCH("Menor",AE23)))</formula>
    </cfRule>
    <cfRule type="containsText" dxfId="22" priority="20" operator="containsText" text="Leve">
      <formula>NOT(ISERROR(SEARCH("Leve",AE23)))</formula>
    </cfRule>
    <cfRule type="containsText" dxfId="21" priority="21" operator="containsText" text="Mayor">
      <formula>NOT(ISERROR(SEARCH("Mayor",AE23)))</formula>
    </cfRule>
  </conditionalFormatting>
  <conditionalFormatting sqref="AG25">
    <cfRule type="containsText" dxfId="20" priority="8" operator="containsText" text="Extremo">
      <formula>NOT(ISERROR(SEARCH("Extremo",AG25)))</formula>
    </cfRule>
    <cfRule type="containsText" dxfId="19" priority="9" operator="containsText" text="Alto">
      <formula>NOT(ISERROR(SEARCH("Alto",AG25)))</formula>
    </cfRule>
    <cfRule type="containsText" dxfId="18" priority="10" operator="containsText" text="Moderado">
      <formula>NOT(ISERROR(SEARCH("Moderado",AG25)))</formula>
    </cfRule>
    <cfRule type="containsText" dxfId="17" priority="11" operator="containsText" text="Menor">
      <formula>NOT(ISERROR(SEARCH("Menor",AG25)))</formula>
    </cfRule>
    <cfRule type="containsText" dxfId="16" priority="12" operator="containsText" text="Bajo">
      <formula>NOT(ISERROR(SEARCH("Bajo",AG25)))</formula>
    </cfRule>
    <cfRule type="containsText" dxfId="15" priority="13" operator="containsText" text="Moderado">
      <formula>NOT(ISERROR(SEARCH("Moderado",AG25)))</formula>
    </cfRule>
    <cfRule type="containsText" dxfId="14" priority="14" operator="containsText" text="Extremo">
      <formula>NOT(ISERROR(SEARCH("Extremo",AG25)))</formula>
    </cfRule>
    <cfRule type="containsText" dxfId="13" priority="15" operator="containsText" text="Baja">
      <formula>NOT(ISERROR(SEARCH("Baja",AG25)))</formula>
    </cfRule>
    <cfRule type="containsText" dxfId="12" priority="16" operator="containsText" text="Alto">
      <formula>NOT(ISERROR(SEARCH("Alto",AG25)))</formula>
    </cfRule>
  </conditionalFormatting>
  <conditionalFormatting sqref="L13">
    <cfRule type="containsText" dxfId="11" priority="1" operator="containsText" text="Catastrófico">
      <formula>NOT(ISERROR(SEARCH("Catastrófico",L13)))</formula>
    </cfRule>
    <cfRule type="containsText" dxfId="10" priority="2" operator="containsText" text="Mayor">
      <formula>NOT(ISERROR(SEARCH("Mayor",L13)))</formula>
    </cfRule>
    <cfRule type="containsText" dxfId="9" priority="3" operator="containsText" text="Alta">
      <formula>NOT(ISERROR(SEARCH("Alta",L13)))</formula>
    </cfRule>
    <cfRule type="containsText" dxfId="8" priority="4" operator="containsText" text="Moderado">
      <formula>NOT(ISERROR(SEARCH("Moderado",L13)))</formula>
    </cfRule>
    <cfRule type="containsText" dxfId="7" priority="5" operator="containsText" text="Menor">
      <formula>NOT(ISERROR(SEARCH("Menor",L13)))</formula>
    </cfRule>
    <cfRule type="containsText" dxfId="6" priority="6" operator="containsText" text="Leve">
      <formula>NOT(ISERROR(SEARCH("Leve",L13)))</formula>
    </cfRule>
  </conditionalFormatting>
  <dataValidations count="4">
    <dataValidation allowBlank="1" showInputMessage="1" showErrorMessage="1" prompt="Seleccionar si el responsable es el responsable de las acciones es el nivel central" sqref="AJ8:AJ9" xr:uid="{92558D51-C635-4B80-BDEF-FD0DA2EF1D37}"/>
    <dataValidation allowBlank="1" showInputMessage="1" showErrorMessage="1" prompt="seleccionar si el responsable de ejecutar las acciones es el nivel central" sqref="AK9" xr:uid="{94F4EA6B-40EE-46B0-BD78-0591E9E508D4}"/>
    <dataValidation allowBlank="1" showInputMessage="1" showErrorMessage="1" prompt="Describir las actividades que se van a desarrollar para el proyecto" sqref="AI8" xr:uid="{4FFB1BBA-F18F-44BB-86DC-BAA401CA58BA}"/>
    <dataValidation allowBlank="1" showInputMessage="1" showErrorMessage="1" prompt="Enunciar cuál es el control" sqref="P10:P12 P15 AI10:AI12 AI21:AI24 AI15 P17:P19 P21:P24 AI17:AI19" xr:uid="{AB2FE665-8AA5-45BA-9186-BB71837CB8B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B8598410-89BB-4DC8-8A78-08BBF7628356}">
            <xm:f>NOT(ISERROR(SEARCH('Tabla probabilidad'!$B$5,I10)))</xm:f>
            <xm:f>'Tabla probabilidad'!$B$5</xm:f>
            <x14:dxf>
              <font>
                <color rgb="FF006100"/>
              </font>
              <fill>
                <patternFill>
                  <bgColor rgb="FFC6EFCE"/>
                </patternFill>
              </fill>
            </x14:dxf>
          </x14:cfRule>
          <x14:cfRule type="containsText" priority="219" operator="containsText" id="{8FE388FF-8242-4B2E-8FB3-E57C45F740B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46919A64-5E28-4F73-A1BE-E699C50B791C}">
            <xm:f>NOT(ISERROR(SEARCH('Tabla probabilidad'!$B$5,I13)))</xm:f>
            <xm:f>'Tabla probabilidad'!$B$5</xm:f>
            <x14:dxf>
              <font>
                <color rgb="FF006100"/>
              </font>
              <fill>
                <patternFill>
                  <bgColor rgb="FFC6EFCE"/>
                </patternFill>
              </fill>
            </x14:dxf>
          </x14:cfRule>
          <x14:cfRule type="containsText" priority="149" operator="containsText" id="{077244DA-9D35-4D0A-8A12-83BE3E9A14B7}">
            <xm:f>NOT(ISERROR(SEARCH('Tabla probabilidad'!$B$5,I13)))</xm:f>
            <xm:f>'Tabla probabilidad'!$B$5</xm:f>
            <x14:dxf>
              <font>
                <color rgb="FF9C0006"/>
              </font>
              <fill>
                <patternFill>
                  <bgColor rgb="FFFFC7CE"/>
                </patternFill>
              </fill>
            </x14:dxf>
          </x14:cfRule>
          <xm:sqref>I13 I15 I19</xm:sqref>
        </x14:conditionalFormatting>
        <x14:conditionalFormatting xmlns:xm="http://schemas.microsoft.com/office/excel/2006/main">
          <x14:cfRule type="containsText" priority="61" operator="containsText" id="{1B0A0E70-3510-44C3-AC49-CC819B4D85AE}">
            <xm:f>NOT(ISERROR(SEARCH('Tabla probabilidad'!$B$5,I23)))</xm:f>
            <xm:f>'Tabla probabilidad'!$B$5</xm:f>
            <x14:dxf>
              <font>
                <color rgb="FF006100"/>
              </font>
              <fill>
                <patternFill>
                  <bgColor rgb="FFC6EFCE"/>
                </patternFill>
              </fill>
            </x14:dxf>
          </x14:cfRule>
          <x14:cfRule type="containsText" priority="62" operator="containsText" id="{BE3D93C7-1F09-41E4-A0E2-1F6EC70DDFBA}">
            <xm:f>NOT(ISERROR(SEARCH('Tabla probabilidad'!$B$5,I23)))</xm:f>
            <xm:f>'Tabla probabilidad'!$B$5</xm:f>
            <x14:dxf>
              <font>
                <color rgb="FF9C0006"/>
              </font>
              <fill>
                <patternFill>
                  <bgColor rgb="FFFFC7CE"/>
                </patternFill>
              </fill>
            </x14:dxf>
          </x14:cfRule>
          <xm:sqref>I23 I25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A464F273-9DBA-43DB-89D9-857F0A882E2E}">
          <x14:formula1>
            <xm:f>LISTA!$K$3:$K$6</xm:f>
          </x14:formula1>
          <xm:sqref>AH10 AH13 AH15 AH19 AH23 AH25</xm:sqref>
        </x14:dataValidation>
        <x14:dataValidation type="list" allowBlank="1" showInputMessage="1" showErrorMessage="1" xr:uid="{C19E15F9-C8C7-49FE-B7E2-133984C5A4C0}">
          <x14:formula1>
            <xm:f>LISTA!$B$3:$B$9</xm:f>
          </x14:formula1>
          <xm:sqref>C10:C12 C13 C15:C28</xm:sqref>
        </x14:dataValidation>
        <x14:dataValidation type="list" allowBlank="1" showInputMessage="1" showErrorMessage="1" xr:uid="{A1B691E5-F0C6-445D-9A00-C78E0048D8D0}">
          <x14:formula1>
            <xm:f>LISTA!$C$3:$C$10</xm:f>
          </x14:formula1>
          <xm:sqref>G10:G12 G13 G15:G28</xm:sqref>
        </x14:dataValidation>
        <x14:dataValidation type="list" allowBlank="1" showInputMessage="1" showErrorMessage="1" xr:uid="{87DC1F61-6A07-4248-B89C-60D7D45C6B7B}">
          <x14:formula1>
            <xm:f>LISTA!$D$3:$D$31</xm:f>
          </x14:formula1>
          <xm:sqref>K10:K12 K13 K15:K28</xm:sqref>
        </x14:dataValidation>
        <x14:dataValidation type="list" allowBlank="1" showInputMessage="1" showErrorMessage="1" xr:uid="{9016931B-8650-499B-AD8B-901B5C4130D3}">
          <x14:formula1>
            <xm:f>LISTA!$I$3:$I$4</xm:f>
          </x14:formula1>
          <xm:sqref>W10:W28</xm:sqref>
        </x14:dataValidation>
        <x14:dataValidation type="list" allowBlank="1" showInputMessage="1" showErrorMessage="1" xr:uid="{50923EB0-D921-4AEE-AE20-5B92540351DF}">
          <x14:formula1>
            <xm:f>LISTA!$H$3:$H$4</xm:f>
          </x14:formula1>
          <xm:sqref>V10:V28</xm:sqref>
        </x14:dataValidation>
        <x14:dataValidation type="list" allowBlank="1" showInputMessage="1" showErrorMessage="1" xr:uid="{0BBA789C-ABDF-4883-98C4-89B4B74E0025}">
          <x14:formula1>
            <xm:f>LISTA!$G$3:$G$4</xm:f>
          </x14:formula1>
          <xm:sqref>U10:U28</xm:sqref>
        </x14:dataValidation>
        <x14:dataValidation type="list" allowBlank="1" showInputMessage="1" showErrorMessage="1" xr:uid="{B9ECC8D2-09D2-4571-B971-5E07E99C7967}">
          <x14:formula1>
            <xm:f>LISTA!$F$3:$F$4</xm:f>
          </x14:formula1>
          <xm:sqref>S10:S28</xm:sqref>
        </x14:dataValidation>
        <x14:dataValidation type="list" allowBlank="1" showInputMessage="1" showErrorMessage="1" xr:uid="{A385E4F2-52C3-49AC-84F1-7592C8DF50E2}">
          <x14:formula1>
            <xm:f>LISTA!$E$3:$E$5</xm:f>
          </x14:formula1>
          <xm:sqref>R10:R28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Z61"/>
  <sheetViews>
    <sheetView workbookViewId="0">
      <selection activeCell="Q15" sqref="Q15"/>
    </sheetView>
  </sheetViews>
  <sheetFormatPr defaultColWidth="11.42578125" defaultRowHeight="14.45"/>
  <cols>
    <col min="2" max="2" width="25.5703125" customWidth="1"/>
    <col min="6" max="6" width="27.42578125" customWidth="1"/>
    <col min="7" max="7" width="24.7109375" style="125" customWidth="1"/>
    <col min="8" max="8" width="11.42578125" style="125"/>
    <col min="9" max="9" width="18.28515625" style="125" customWidth="1"/>
    <col min="10" max="12" width="11.42578125" style="12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25" t="s">
        <v>248</v>
      </c>
      <c r="H1" s="125" t="s">
        <v>241</v>
      </c>
    </row>
    <row r="4" spans="2:26">
      <c r="B4" t="s">
        <v>530</v>
      </c>
      <c r="C4" t="s">
        <v>465</v>
      </c>
      <c r="F4" t="s">
        <v>269</v>
      </c>
      <c r="G4" s="124" t="s">
        <v>531</v>
      </c>
      <c r="H4" s="124">
        <v>0.2</v>
      </c>
      <c r="I4" s="124"/>
      <c r="K4" s="124"/>
      <c r="Q4" t="s">
        <v>532</v>
      </c>
      <c r="R4" s="124">
        <v>0.5</v>
      </c>
      <c r="S4" s="125" t="s">
        <v>366</v>
      </c>
      <c r="T4" s="124">
        <v>0.3</v>
      </c>
      <c r="U4" s="125" t="s">
        <v>381</v>
      </c>
      <c r="V4" s="124">
        <v>0.4</v>
      </c>
      <c r="W4" s="125" t="s">
        <v>384</v>
      </c>
    </row>
    <row r="5" spans="2:26">
      <c r="B5" t="s">
        <v>533</v>
      </c>
      <c r="C5" t="s">
        <v>465</v>
      </c>
      <c r="F5" t="s">
        <v>319</v>
      </c>
      <c r="G5" s="124" t="s">
        <v>531</v>
      </c>
      <c r="H5" s="124">
        <v>0.2</v>
      </c>
      <c r="I5" s="124"/>
      <c r="K5" s="124"/>
      <c r="Q5" t="s">
        <v>534</v>
      </c>
      <c r="R5" s="124">
        <v>0.45</v>
      </c>
      <c r="S5" s="125" t="s">
        <v>366</v>
      </c>
      <c r="T5" s="124">
        <v>0.36</v>
      </c>
      <c r="U5" s="125" t="s">
        <v>381</v>
      </c>
      <c r="V5" s="124">
        <v>0.4</v>
      </c>
      <c r="W5" s="125" t="s">
        <v>384</v>
      </c>
    </row>
    <row r="6" spans="2:26">
      <c r="B6" t="s">
        <v>535</v>
      </c>
      <c r="C6" t="s">
        <v>384</v>
      </c>
      <c r="F6" t="s">
        <v>438</v>
      </c>
      <c r="G6" s="124" t="s">
        <v>368</v>
      </c>
      <c r="H6" s="124">
        <v>0.6</v>
      </c>
      <c r="I6" s="124" t="s">
        <v>536</v>
      </c>
      <c r="K6" s="124"/>
      <c r="Q6" t="s">
        <v>537</v>
      </c>
      <c r="R6" s="124">
        <v>0.4</v>
      </c>
      <c r="S6" s="125" t="s">
        <v>366</v>
      </c>
      <c r="T6" s="124">
        <v>0.36</v>
      </c>
      <c r="U6" s="125" t="s">
        <v>381</v>
      </c>
      <c r="V6" s="124">
        <v>0.4</v>
      </c>
      <c r="W6" s="125" t="s">
        <v>384</v>
      </c>
    </row>
    <row r="7" spans="2:26">
      <c r="B7" t="s">
        <v>538</v>
      </c>
      <c r="C7" t="s">
        <v>539</v>
      </c>
      <c r="G7" s="124"/>
      <c r="I7" s="124"/>
      <c r="K7" s="124"/>
      <c r="Q7" t="s">
        <v>540</v>
      </c>
      <c r="R7" s="124">
        <v>0.35</v>
      </c>
      <c r="S7" s="125" t="s">
        <v>368</v>
      </c>
      <c r="T7" s="124">
        <v>0.42</v>
      </c>
      <c r="U7" s="125" t="s">
        <v>381</v>
      </c>
      <c r="V7" s="124">
        <v>0.4</v>
      </c>
      <c r="W7" s="125" t="s">
        <v>384</v>
      </c>
    </row>
    <row r="8" spans="2:26">
      <c r="B8" t="s">
        <v>541</v>
      </c>
      <c r="C8" t="s">
        <v>457</v>
      </c>
      <c r="G8" s="124"/>
      <c r="I8" s="124"/>
      <c r="K8" s="124"/>
      <c r="Q8" t="s">
        <v>542</v>
      </c>
      <c r="R8" s="124">
        <v>0.35</v>
      </c>
      <c r="S8" s="125" t="s">
        <v>368</v>
      </c>
      <c r="T8" s="124">
        <v>0.6</v>
      </c>
      <c r="U8" s="125" t="s">
        <v>381</v>
      </c>
      <c r="V8" s="124">
        <v>0.26</v>
      </c>
      <c r="W8" s="125" t="s">
        <v>384</v>
      </c>
    </row>
    <row r="9" spans="2:26">
      <c r="B9" t="s">
        <v>543</v>
      </c>
      <c r="C9" t="s">
        <v>465</v>
      </c>
      <c r="G9" s="124"/>
      <c r="I9" s="124"/>
      <c r="K9" s="124"/>
      <c r="Q9" t="s">
        <v>544</v>
      </c>
      <c r="R9" s="124">
        <v>0.3</v>
      </c>
      <c r="S9" s="125" t="s">
        <v>368</v>
      </c>
      <c r="T9" s="124">
        <v>0.6</v>
      </c>
      <c r="U9" s="125" t="s">
        <v>381</v>
      </c>
      <c r="V9" s="124">
        <v>0.3</v>
      </c>
      <c r="W9" s="125" t="s">
        <v>384</v>
      </c>
    </row>
    <row r="10" spans="2:26">
      <c r="B10" t="s">
        <v>545</v>
      </c>
      <c r="C10" t="s">
        <v>384</v>
      </c>
    </row>
    <row r="11" spans="2:26">
      <c r="B11" t="s">
        <v>546</v>
      </c>
      <c r="C11" t="s">
        <v>384</v>
      </c>
      <c r="F11" t="s">
        <v>530</v>
      </c>
      <c r="G11" s="125" t="s">
        <v>364</v>
      </c>
      <c r="H11" s="124">
        <v>0.1</v>
      </c>
      <c r="I11" s="125" t="s">
        <v>531</v>
      </c>
      <c r="J11" s="124">
        <v>0.2</v>
      </c>
      <c r="K11" s="125" t="s">
        <v>465</v>
      </c>
    </row>
    <row r="12" spans="2:26">
      <c r="B12" t="s">
        <v>547</v>
      </c>
      <c r="C12" t="s">
        <v>539</v>
      </c>
      <c r="F12" t="s">
        <v>533</v>
      </c>
      <c r="G12" s="125" t="s">
        <v>364</v>
      </c>
      <c r="H12" s="124">
        <v>0.1</v>
      </c>
      <c r="I12" s="125" t="s">
        <v>381</v>
      </c>
      <c r="J12" s="124">
        <v>0.4</v>
      </c>
      <c r="K12" s="125" t="s">
        <v>465</v>
      </c>
      <c r="Q12" t="s">
        <v>240</v>
      </c>
      <c r="R12" t="s">
        <v>548</v>
      </c>
      <c r="S12" s="125" t="s">
        <v>193</v>
      </c>
      <c r="T12" t="s">
        <v>254</v>
      </c>
      <c r="U12" s="125" t="s">
        <v>255</v>
      </c>
      <c r="V12" t="s">
        <v>260</v>
      </c>
      <c r="W12" s="125" t="s">
        <v>241</v>
      </c>
      <c r="X12" t="s">
        <v>248</v>
      </c>
      <c r="Y12" s="125" t="s">
        <v>241</v>
      </c>
      <c r="Z12" t="s">
        <v>549</v>
      </c>
    </row>
    <row r="13" spans="2:26">
      <c r="B13" t="s">
        <v>550</v>
      </c>
      <c r="C13" t="s">
        <v>457</v>
      </c>
      <c r="F13" t="s">
        <v>535</v>
      </c>
      <c r="G13" s="125" t="s">
        <v>364</v>
      </c>
      <c r="H13" s="124">
        <v>0.1</v>
      </c>
      <c r="I13" s="125" t="s">
        <v>384</v>
      </c>
      <c r="J13" s="124">
        <v>0.6</v>
      </c>
      <c r="K13" s="125" t="s">
        <v>384</v>
      </c>
      <c r="Q13" t="s">
        <v>364</v>
      </c>
      <c r="R13" t="s">
        <v>531</v>
      </c>
      <c r="S13" t="s">
        <v>465</v>
      </c>
      <c r="T13" t="s">
        <v>269</v>
      </c>
      <c r="U13" t="s">
        <v>431</v>
      </c>
      <c r="V13" t="s">
        <v>364</v>
      </c>
      <c r="W13" s="123">
        <v>0.1</v>
      </c>
      <c r="X13" t="s">
        <v>531</v>
      </c>
      <c r="Y13" s="123">
        <v>0.2</v>
      </c>
      <c r="Z13" t="s">
        <v>465</v>
      </c>
    </row>
    <row r="14" spans="2:26">
      <c r="B14" t="s">
        <v>551</v>
      </c>
      <c r="C14" t="s">
        <v>384</v>
      </c>
      <c r="F14" t="s">
        <v>538</v>
      </c>
      <c r="G14" s="125" t="s">
        <v>364</v>
      </c>
      <c r="H14" s="124">
        <v>0.1</v>
      </c>
      <c r="I14" s="125" t="s">
        <v>388</v>
      </c>
      <c r="J14" s="124">
        <v>0.8</v>
      </c>
      <c r="K14" s="125" t="s">
        <v>460</v>
      </c>
      <c r="Q14" t="s">
        <v>364</v>
      </c>
      <c r="R14" t="s">
        <v>381</v>
      </c>
      <c r="S14" t="s">
        <v>465</v>
      </c>
      <c r="T14" t="s">
        <v>269</v>
      </c>
      <c r="U14" t="s">
        <v>431</v>
      </c>
      <c r="V14" t="s">
        <v>364</v>
      </c>
      <c r="W14" s="123">
        <v>0.1</v>
      </c>
      <c r="X14" t="s">
        <v>381</v>
      </c>
      <c r="Y14" s="123">
        <v>0.4</v>
      </c>
      <c r="Z14" t="s">
        <v>465</v>
      </c>
    </row>
    <row r="15" spans="2:26">
      <c r="B15" t="s">
        <v>552</v>
      </c>
      <c r="C15" t="s">
        <v>384</v>
      </c>
      <c r="F15" t="s">
        <v>541</v>
      </c>
      <c r="G15" s="125" t="s">
        <v>364</v>
      </c>
      <c r="H15" s="124">
        <v>0.1</v>
      </c>
      <c r="I15" s="125" t="s">
        <v>392</v>
      </c>
      <c r="J15" s="124">
        <v>1</v>
      </c>
      <c r="K15" s="125" t="s">
        <v>457</v>
      </c>
      <c r="Q15" t="s">
        <v>364</v>
      </c>
      <c r="R15" t="s">
        <v>384</v>
      </c>
      <c r="S15" t="s">
        <v>384</v>
      </c>
      <c r="T15" t="s">
        <v>269</v>
      </c>
      <c r="U15" t="s">
        <v>431</v>
      </c>
      <c r="V15" t="s">
        <v>364</v>
      </c>
      <c r="W15" s="123">
        <v>0.1</v>
      </c>
      <c r="X15" t="s">
        <v>384</v>
      </c>
      <c r="Y15" s="123">
        <v>0.6</v>
      </c>
      <c r="Z15" t="s">
        <v>384</v>
      </c>
    </row>
    <row r="16" spans="2:26">
      <c r="B16" t="s">
        <v>553</v>
      </c>
      <c r="C16" t="s">
        <v>384</v>
      </c>
      <c r="F16" t="s">
        <v>543</v>
      </c>
      <c r="G16" s="125" t="s">
        <v>364</v>
      </c>
      <c r="H16" s="124">
        <v>0.2</v>
      </c>
      <c r="I16" s="125" t="s">
        <v>531</v>
      </c>
      <c r="J16" s="124">
        <v>0.2</v>
      </c>
      <c r="K16" s="125" t="s">
        <v>465</v>
      </c>
      <c r="T16" t="s">
        <v>269</v>
      </c>
      <c r="U16" t="s">
        <v>431</v>
      </c>
    </row>
    <row r="17" spans="2:21">
      <c r="B17" t="s">
        <v>554</v>
      </c>
      <c r="C17" t="s">
        <v>539</v>
      </c>
      <c r="F17" t="s">
        <v>545</v>
      </c>
      <c r="G17" s="125" t="s">
        <v>364</v>
      </c>
      <c r="H17" s="124">
        <v>0.2</v>
      </c>
      <c r="I17" s="125" t="s">
        <v>381</v>
      </c>
      <c r="J17" s="124">
        <v>0.4</v>
      </c>
      <c r="K17" s="125" t="s">
        <v>465</v>
      </c>
      <c r="R17" s="124">
        <v>0.5</v>
      </c>
      <c r="S17" s="123">
        <v>0.5</v>
      </c>
      <c r="T17" t="s">
        <v>269</v>
      </c>
      <c r="U17" t="s">
        <v>431</v>
      </c>
    </row>
    <row r="18" spans="2:21">
      <c r="B18" t="s">
        <v>555</v>
      </c>
      <c r="C18" t="s">
        <v>457</v>
      </c>
      <c r="F18" t="s">
        <v>546</v>
      </c>
      <c r="G18" s="125" t="s">
        <v>364</v>
      </c>
      <c r="H18" s="124">
        <v>0.2</v>
      </c>
      <c r="I18" s="125" t="s">
        <v>384</v>
      </c>
      <c r="J18" s="124">
        <v>0.6</v>
      </c>
      <c r="K18" s="125" t="s">
        <v>384</v>
      </c>
      <c r="R18" s="124">
        <v>0.45</v>
      </c>
      <c r="S18" s="123">
        <v>0.35</v>
      </c>
      <c r="T18" t="s">
        <v>269</v>
      </c>
      <c r="U18" t="s">
        <v>431</v>
      </c>
    </row>
    <row r="19" spans="2:21">
      <c r="B19" t="s">
        <v>556</v>
      </c>
      <c r="C19" t="s">
        <v>384</v>
      </c>
      <c r="F19" t="s">
        <v>547</v>
      </c>
      <c r="G19" s="125" t="s">
        <v>364</v>
      </c>
      <c r="H19" s="124">
        <v>0.2</v>
      </c>
      <c r="I19" s="125" t="s">
        <v>388</v>
      </c>
      <c r="J19" s="124">
        <v>0.8</v>
      </c>
      <c r="K19" s="125" t="s">
        <v>460</v>
      </c>
      <c r="R19" s="124">
        <v>0.4</v>
      </c>
      <c r="T19" t="s">
        <v>269</v>
      </c>
      <c r="U19" t="s">
        <v>431</v>
      </c>
    </row>
    <row r="20" spans="2:21">
      <c r="B20" t="s">
        <v>557</v>
      </c>
      <c r="C20" t="s">
        <v>384</v>
      </c>
      <c r="F20" t="s">
        <v>550</v>
      </c>
      <c r="G20" s="125" t="s">
        <v>364</v>
      </c>
      <c r="H20" s="124">
        <v>0.2</v>
      </c>
      <c r="I20" s="125" t="s">
        <v>392</v>
      </c>
      <c r="J20" s="124">
        <v>1</v>
      </c>
      <c r="K20" s="125" t="s">
        <v>457</v>
      </c>
      <c r="R20" s="124">
        <v>0.35</v>
      </c>
      <c r="T20" t="s">
        <v>269</v>
      </c>
      <c r="U20" t="s">
        <v>431</v>
      </c>
    </row>
    <row r="21" spans="2:21">
      <c r="B21" t="s">
        <v>558</v>
      </c>
      <c r="C21" t="s">
        <v>539</v>
      </c>
      <c r="F21" t="s">
        <v>551</v>
      </c>
      <c r="G21" s="125" t="s">
        <v>366</v>
      </c>
      <c r="H21" s="124">
        <v>0.3</v>
      </c>
      <c r="I21" s="125" t="s">
        <v>531</v>
      </c>
      <c r="J21" s="124">
        <v>0.2</v>
      </c>
      <c r="K21" s="125" t="s">
        <v>465</v>
      </c>
      <c r="R21" s="124">
        <v>0.35</v>
      </c>
      <c r="T21" t="s">
        <v>269</v>
      </c>
      <c r="U21" t="s">
        <v>431</v>
      </c>
    </row>
    <row r="22" spans="2:21">
      <c r="B22" t="s">
        <v>559</v>
      </c>
      <c r="C22" t="s">
        <v>539</v>
      </c>
      <c r="F22" t="s">
        <v>552</v>
      </c>
      <c r="G22" s="125" t="s">
        <v>366</v>
      </c>
      <c r="H22" s="124">
        <v>0.3</v>
      </c>
      <c r="I22" s="125" t="s">
        <v>381</v>
      </c>
      <c r="J22" s="124">
        <v>0.4</v>
      </c>
      <c r="K22" s="125" t="s">
        <v>384</v>
      </c>
      <c r="R22" s="124">
        <v>0.3</v>
      </c>
      <c r="T22" t="s">
        <v>269</v>
      </c>
      <c r="U22" t="s">
        <v>431</v>
      </c>
    </row>
    <row r="23" spans="2:21">
      <c r="B23" t="s">
        <v>560</v>
      </c>
      <c r="C23" t="s">
        <v>457</v>
      </c>
      <c r="F23" t="s">
        <v>553</v>
      </c>
      <c r="G23" s="125" t="s">
        <v>366</v>
      </c>
      <c r="H23" s="124">
        <v>0.3</v>
      </c>
      <c r="I23" s="125" t="s">
        <v>384</v>
      </c>
      <c r="J23" s="124">
        <v>0.6</v>
      </c>
      <c r="K23" s="125" t="s">
        <v>384</v>
      </c>
      <c r="T23" t="s">
        <v>269</v>
      </c>
      <c r="U23" t="s">
        <v>431</v>
      </c>
    </row>
    <row r="24" spans="2:21">
      <c r="B24" t="s">
        <v>561</v>
      </c>
      <c r="C24" t="s">
        <v>539</v>
      </c>
      <c r="F24" t="s">
        <v>554</v>
      </c>
      <c r="G24" s="125" t="s">
        <v>366</v>
      </c>
      <c r="H24" s="124">
        <v>0.3</v>
      </c>
      <c r="I24" s="125" t="s">
        <v>388</v>
      </c>
      <c r="J24" s="124">
        <v>0.8</v>
      </c>
      <c r="K24" s="125" t="s">
        <v>460</v>
      </c>
      <c r="T24" t="s">
        <v>269</v>
      </c>
      <c r="U24" t="s">
        <v>431</v>
      </c>
    </row>
    <row r="25" spans="2:21">
      <c r="B25" t="s">
        <v>562</v>
      </c>
      <c r="C25" t="s">
        <v>539</v>
      </c>
      <c r="F25" t="s">
        <v>555</v>
      </c>
      <c r="G25" s="125" t="s">
        <v>366</v>
      </c>
      <c r="H25" s="124">
        <v>0.3</v>
      </c>
      <c r="I25" s="125" t="s">
        <v>392</v>
      </c>
      <c r="J25" s="124">
        <v>1</v>
      </c>
      <c r="K25" s="125" t="s">
        <v>457</v>
      </c>
    </row>
    <row r="26" spans="2:21">
      <c r="B26" t="s">
        <v>563</v>
      </c>
      <c r="C26" t="s">
        <v>539</v>
      </c>
      <c r="F26" t="s">
        <v>556</v>
      </c>
      <c r="G26" s="125" t="s">
        <v>366</v>
      </c>
      <c r="H26" s="124">
        <v>0.4</v>
      </c>
      <c r="I26" s="125" t="s">
        <v>531</v>
      </c>
      <c r="J26" s="124">
        <v>0.2</v>
      </c>
      <c r="K26" s="125" t="s">
        <v>465</v>
      </c>
    </row>
    <row r="27" spans="2:21">
      <c r="B27" t="s">
        <v>564</v>
      </c>
      <c r="C27" t="s">
        <v>539</v>
      </c>
      <c r="F27" t="s">
        <v>557</v>
      </c>
      <c r="G27" s="125" t="s">
        <v>366</v>
      </c>
      <c r="H27" s="124">
        <v>0.4</v>
      </c>
      <c r="I27" s="125" t="s">
        <v>381</v>
      </c>
      <c r="J27" s="124">
        <v>0.4</v>
      </c>
      <c r="K27" s="125" t="s">
        <v>384</v>
      </c>
    </row>
    <row r="28" spans="2:21">
      <c r="B28" t="s">
        <v>565</v>
      </c>
      <c r="C28" t="s">
        <v>457</v>
      </c>
      <c r="F28" t="s">
        <v>558</v>
      </c>
      <c r="G28" s="125" t="s">
        <v>366</v>
      </c>
      <c r="H28" s="124">
        <v>0.4</v>
      </c>
      <c r="I28" s="125" t="s">
        <v>384</v>
      </c>
      <c r="J28" s="124">
        <v>0.6</v>
      </c>
      <c r="K28" s="125" t="s">
        <v>384</v>
      </c>
    </row>
    <row r="29" spans="2:21">
      <c r="F29" t="s">
        <v>559</v>
      </c>
      <c r="G29" s="125" t="s">
        <v>366</v>
      </c>
      <c r="H29" s="124">
        <v>0.4</v>
      </c>
      <c r="I29" s="125" t="s">
        <v>388</v>
      </c>
      <c r="J29" s="124">
        <v>0.8</v>
      </c>
      <c r="K29" s="125" t="s">
        <v>460</v>
      </c>
    </row>
    <row r="30" spans="2:21">
      <c r="F30" t="s">
        <v>560</v>
      </c>
      <c r="G30" s="125" t="s">
        <v>366</v>
      </c>
      <c r="H30" s="124">
        <v>0.4</v>
      </c>
      <c r="I30" s="125" t="s">
        <v>392</v>
      </c>
      <c r="J30" s="124">
        <v>1</v>
      </c>
      <c r="K30" s="125" t="s">
        <v>457</v>
      </c>
    </row>
    <row r="31" spans="2:21">
      <c r="F31" t="s">
        <v>566</v>
      </c>
      <c r="G31" s="125" t="s">
        <v>368</v>
      </c>
      <c r="H31" s="124">
        <v>0.5</v>
      </c>
      <c r="I31" s="125" t="s">
        <v>531</v>
      </c>
      <c r="J31" s="124">
        <v>0.2</v>
      </c>
      <c r="K31" s="125" t="s">
        <v>384</v>
      </c>
    </row>
    <row r="32" spans="2:21">
      <c r="F32" t="s">
        <v>567</v>
      </c>
      <c r="G32" s="125" t="s">
        <v>368</v>
      </c>
      <c r="H32" s="124">
        <v>0.5</v>
      </c>
      <c r="I32" s="125" t="s">
        <v>381</v>
      </c>
      <c r="J32" s="124">
        <v>0.4</v>
      </c>
      <c r="K32" s="125" t="s">
        <v>384</v>
      </c>
    </row>
    <row r="33" spans="6:11">
      <c r="F33" t="s">
        <v>568</v>
      </c>
      <c r="G33" s="125" t="s">
        <v>368</v>
      </c>
      <c r="H33" s="124">
        <v>0.5</v>
      </c>
      <c r="I33" s="125" t="s">
        <v>384</v>
      </c>
      <c r="J33" s="124">
        <v>0.6</v>
      </c>
      <c r="K33" s="125" t="s">
        <v>384</v>
      </c>
    </row>
    <row r="34" spans="6:11">
      <c r="F34" t="s">
        <v>569</v>
      </c>
      <c r="G34" s="125" t="s">
        <v>368</v>
      </c>
      <c r="H34" s="124">
        <v>0.5</v>
      </c>
      <c r="I34" s="125" t="s">
        <v>388</v>
      </c>
      <c r="J34" s="124">
        <v>0.8</v>
      </c>
      <c r="K34" s="125" t="s">
        <v>460</v>
      </c>
    </row>
    <row r="35" spans="6:11">
      <c r="F35" t="s">
        <v>570</v>
      </c>
      <c r="G35" s="125" t="s">
        <v>368</v>
      </c>
      <c r="H35" s="124">
        <v>0.5</v>
      </c>
      <c r="I35" s="125" t="s">
        <v>392</v>
      </c>
      <c r="J35" s="124">
        <v>1</v>
      </c>
      <c r="K35" s="125" t="s">
        <v>457</v>
      </c>
    </row>
    <row r="37" spans="6:11" ht="43.15">
      <c r="G37" s="126" t="s">
        <v>571</v>
      </c>
    </row>
    <row r="38" spans="6:11" ht="100.9">
      <c r="G38" s="126" t="s">
        <v>572</v>
      </c>
    </row>
    <row r="39" spans="6:11" ht="72">
      <c r="G39" s="126" t="s">
        <v>573</v>
      </c>
    </row>
    <row r="40" spans="6:11" ht="57.6">
      <c r="G40" s="126" t="s">
        <v>574</v>
      </c>
    </row>
    <row r="41" spans="6:11" ht="72">
      <c r="G41" s="126" t="s">
        <v>575</v>
      </c>
    </row>
    <row r="42" spans="6:11" ht="43.15">
      <c r="G42" s="126" t="s">
        <v>576</v>
      </c>
    </row>
    <row r="43" spans="6:11" ht="100.9">
      <c r="G43" s="126" t="s">
        <v>577</v>
      </c>
    </row>
    <row r="44" spans="6:11" ht="72">
      <c r="G44" s="126" t="s">
        <v>578</v>
      </c>
    </row>
    <row r="45" spans="6:11" ht="57.6">
      <c r="G45" s="126" t="s">
        <v>579</v>
      </c>
    </row>
    <row r="46" spans="6:11" ht="72">
      <c r="G46" s="126" t="s">
        <v>580</v>
      </c>
    </row>
    <row r="47" spans="6:11" ht="43.15">
      <c r="G47" s="126" t="s">
        <v>581</v>
      </c>
    </row>
    <row r="48" spans="6:11" ht="100.9">
      <c r="G48" s="126" t="s">
        <v>582</v>
      </c>
    </row>
    <row r="49" spans="7:7" ht="72">
      <c r="G49" s="126" t="s">
        <v>583</v>
      </c>
    </row>
    <row r="50" spans="7:7" ht="57.6">
      <c r="G50" s="126" t="s">
        <v>584</v>
      </c>
    </row>
    <row r="51" spans="7:7" ht="72">
      <c r="G51" s="126" t="s">
        <v>585</v>
      </c>
    </row>
    <row r="52" spans="7:7" ht="43.15">
      <c r="G52" s="126" t="s">
        <v>586</v>
      </c>
    </row>
    <row r="53" spans="7:7" ht="100.9">
      <c r="G53" s="126" t="s">
        <v>587</v>
      </c>
    </row>
    <row r="54" spans="7:7" ht="72">
      <c r="G54" s="126" t="s">
        <v>588</v>
      </c>
    </row>
    <row r="55" spans="7:7" ht="57.6">
      <c r="G55" s="126" t="s">
        <v>589</v>
      </c>
    </row>
    <row r="56" spans="7:7" ht="72">
      <c r="G56" s="126" t="s">
        <v>590</v>
      </c>
    </row>
    <row r="57" spans="7:7" ht="43.15">
      <c r="G57" s="126" t="s">
        <v>591</v>
      </c>
    </row>
    <row r="58" spans="7:7" ht="100.9">
      <c r="G58" s="126" t="s">
        <v>592</v>
      </c>
    </row>
    <row r="59" spans="7:7" ht="72">
      <c r="G59" s="126" t="s">
        <v>593</v>
      </c>
    </row>
    <row r="60" spans="7:7" ht="57.6">
      <c r="G60" s="126" t="s">
        <v>594</v>
      </c>
    </row>
    <row r="61" spans="7:7" ht="72">
      <c r="G61" s="126" t="s">
        <v>595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31"/>
  <sheetViews>
    <sheetView topLeftCell="A6" workbookViewId="0">
      <selection activeCell="B10" sqref="B10"/>
    </sheetView>
  </sheetViews>
  <sheetFormatPr defaultColWidth="11.42578125" defaultRowHeight="14.4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596</v>
      </c>
      <c r="C2" s="4" t="s">
        <v>597</v>
      </c>
      <c r="D2" s="4" t="s">
        <v>598</v>
      </c>
      <c r="E2" s="6" t="s">
        <v>599</v>
      </c>
      <c r="F2" s="4" t="s">
        <v>600</v>
      </c>
      <c r="G2" s="4" t="s">
        <v>601</v>
      </c>
      <c r="H2" s="4" t="s">
        <v>602</v>
      </c>
      <c r="I2" s="4" t="s">
        <v>603</v>
      </c>
      <c r="J2" s="4" t="s">
        <v>604</v>
      </c>
      <c r="K2" s="4" t="s">
        <v>605</v>
      </c>
    </row>
    <row r="3" spans="2:11" ht="28.9">
      <c r="B3" t="s">
        <v>606</v>
      </c>
      <c r="C3" s="82" t="s">
        <v>266</v>
      </c>
      <c r="D3" s="5" t="s">
        <v>380</v>
      </c>
      <c r="E3" t="s">
        <v>269</v>
      </c>
      <c r="F3" t="s">
        <v>431</v>
      </c>
      <c r="G3" t="s">
        <v>271</v>
      </c>
      <c r="H3" t="s">
        <v>272</v>
      </c>
      <c r="I3" t="s">
        <v>273</v>
      </c>
      <c r="J3" t="s">
        <v>607</v>
      </c>
      <c r="K3" t="s">
        <v>326</v>
      </c>
    </row>
    <row r="4" spans="2:11" ht="72">
      <c r="B4" s="136" t="s">
        <v>396</v>
      </c>
      <c r="C4" t="s">
        <v>608</v>
      </c>
      <c r="D4" s="5" t="s">
        <v>383</v>
      </c>
      <c r="E4" t="s">
        <v>319</v>
      </c>
      <c r="F4" t="s">
        <v>270</v>
      </c>
      <c r="G4" t="s">
        <v>609</v>
      </c>
      <c r="H4" t="s">
        <v>448</v>
      </c>
      <c r="I4" t="s">
        <v>451</v>
      </c>
      <c r="J4" t="s">
        <v>279</v>
      </c>
      <c r="K4" t="s">
        <v>610</v>
      </c>
    </row>
    <row r="5" spans="2:11" ht="57.6">
      <c r="B5" s="136" t="s">
        <v>262</v>
      </c>
      <c r="C5" t="s">
        <v>611</v>
      </c>
      <c r="D5" s="5" t="s">
        <v>387</v>
      </c>
      <c r="E5" t="s">
        <v>438</v>
      </c>
      <c r="K5" t="s">
        <v>612</v>
      </c>
    </row>
    <row r="6" spans="2:11" ht="43.15">
      <c r="B6" s="136" t="s">
        <v>418</v>
      </c>
      <c r="C6" t="s">
        <v>613</v>
      </c>
      <c r="D6" s="5" t="s">
        <v>391</v>
      </c>
      <c r="K6" t="s">
        <v>274</v>
      </c>
    </row>
    <row r="7" spans="2:11" ht="43.15">
      <c r="B7" s="136" t="s">
        <v>285</v>
      </c>
      <c r="C7" t="s">
        <v>614</v>
      </c>
      <c r="D7" s="83" t="s">
        <v>395</v>
      </c>
    </row>
    <row r="8" spans="2:11" ht="28.9">
      <c r="B8" s="136" t="s">
        <v>615</v>
      </c>
      <c r="C8" t="s">
        <v>289</v>
      </c>
      <c r="D8" s="5" t="s">
        <v>397</v>
      </c>
    </row>
    <row r="9" spans="2:11" ht="28.9">
      <c r="B9" s="136" t="s">
        <v>332</v>
      </c>
      <c r="C9" t="s">
        <v>324</v>
      </c>
      <c r="D9" s="5" t="s">
        <v>398</v>
      </c>
    </row>
    <row r="10" spans="2:11" ht="28.9">
      <c r="C10" t="s">
        <v>336</v>
      </c>
      <c r="D10" s="5" t="s">
        <v>399</v>
      </c>
    </row>
    <row r="11" spans="2:11" ht="28.9">
      <c r="D11" s="5" t="s">
        <v>400</v>
      </c>
    </row>
    <row r="12" spans="2:11" ht="28.9">
      <c r="D12" s="5" t="s">
        <v>401</v>
      </c>
    </row>
    <row r="13" spans="2:11" ht="28.9">
      <c r="D13" s="130" t="s">
        <v>290</v>
      </c>
    </row>
    <row r="14" spans="2:11" ht="28.9">
      <c r="D14" s="130" t="s">
        <v>267</v>
      </c>
    </row>
    <row r="15" spans="2:11" ht="28.9">
      <c r="D15" s="130" t="s">
        <v>402</v>
      </c>
    </row>
    <row r="16" spans="2:11" ht="28.9">
      <c r="D16" s="130" t="s">
        <v>403</v>
      </c>
    </row>
    <row r="17" spans="4:4" ht="28.9">
      <c r="D17" s="130" t="s">
        <v>404</v>
      </c>
    </row>
    <row r="18" spans="4:4" ht="43.15">
      <c r="D18" s="82" t="s">
        <v>616</v>
      </c>
    </row>
    <row r="19" spans="4:4" ht="57.6">
      <c r="D19" s="82" t="s">
        <v>617</v>
      </c>
    </row>
    <row r="20" spans="4:4" ht="28.9">
      <c r="D20" s="126" t="s">
        <v>300</v>
      </c>
    </row>
    <row r="21" spans="4:4" ht="28.9">
      <c r="D21" s="126" t="s">
        <v>618</v>
      </c>
    </row>
    <row r="22" spans="4:4" ht="28.9">
      <c r="D22" s="126" t="s">
        <v>619</v>
      </c>
    </row>
    <row r="23" spans="4:4" ht="28.9">
      <c r="D23" s="126" t="s">
        <v>620</v>
      </c>
    </row>
    <row r="24" spans="4:4" ht="43.15">
      <c r="D24" s="126" t="s">
        <v>621</v>
      </c>
    </row>
    <row r="25" spans="4:4" ht="43.15">
      <c r="D25" s="126" t="s">
        <v>422</v>
      </c>
    </row>
    <row r="26" spans="4:4" ht="57.6">
      <c r="D26" s="126" t="s">
        <v>423</v>
      </c>
    </row>
    <row r="27" spans="4:4" ht="43.15">
      <c r="D27" s="126" t="s">
        <v>622</v>
      </c>
    </row>
    <row r="28" spans="4:4" ht="43.15">
      <c r="D28" s="126" t="s">
        <v>623</v>
      </c>
    </row>
    <row r="29" spans="4:4" ht="43.15">
      <c r="D29" s="126" t="s">
        <v>337</v>
      </c>
    </row>
    <row r="30" spans="4:4" ht="43.15">
      <c r="D30" s="126" t="s">
        <v>624</v>
      </c>
    </row>
    <row r="31" spans="4:4" ht="43.15">
      <c r="D31" s="126" t="s">
        <v>625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opLeftCell="A13" zoomScaleNormal="100" workbookViewId="0">
      <selection activeCell="C20" sqref="C20"/>
    </sheetView>
  </sheetViews>
  <sheetFormatPr defaultColWidth="10.5703125" defaultRowHeight="13.9"/>
  <cols>
    <col min="1" max="1" width="44.42578125" style="174" customWidth="1"/>
    <col min="2" max="2" width="15.5703125" style="175" customWidth="1"/>
    <col min="3" max="3" width="40.28515625" style="160" customWidth="1"/>
    <col min="4" max="4" width="16.7109375" style="175" customWidth="1"/>
    <col min="5" max="5" width="46.5703125" style="160" customWidth="1"/>
    <col min="6" max="16384" width="10.5703125" style="160"/>
  </cols>
  <sheetData>
    <row r="1" spans="1:8" ht="12.75" customHeight="1">
      <c r="A1" s="158"/>
      <c r="B1" s="236" t="s">
        <v>13</v>
      </c>
      <c r="C1" s="236"/>
      <c r="D1" s="236"/>
      <c r="E1" s="159"/>
      <c r="F1" s="158"/>
      <c r="G1" s="158"/>
      <c r="H1" s="158"/>
    </row>
    <row r="2" spans="1:8" ht="12.75" customHeight="1">
      <c r="A2" s="158"/>
      <c r="B2" s="236" t="s">
        <v>14</v>
      </c>
      <c r="C2" s="236"/>
      <c r="D2" s="236"/>
      <c r="E2" s="159"/>
      <c r="F2" s="158"/>
      <c r="G2" s="158"/>
      <c r="H2" s="158"/>
    </row>
    <row r="3" spans="1:8" ht="12.75" customHeight="1">
      <c r="A3" s="158"/>
      <c r="B3" s="161"/>
      <c r="C3" s="161"/>
      <c r="D3" s="161"/>
      <c r="E3" s="159"/>
      <c r="F3" s="158"/>
      <c r="G3" s="158"/>
      <c r="H3" s="158"/>
    </row>
    <row r="4" spans="1:8" ht="12.75" customHeight="1">
      <c r="A4" s="158"/>
      <c r="B4" s="161"/>
      <c r="C4" s="161"/>
      <c r="D4" s="161"/>
      <c r="E4" s="159"/>
      <c r="F4" s="158"/>
      <c r="G4" s="158"/>
      <c r="H4" s="158"/>
    </row>
    <row r="5" spans="1:8" ht="54.75" customHeight="1">
      <c r="A5" s="95" t="s">
        <v>15</v>
      </c>
      <c r="B5" s="237" t="s">
        <v>16</v>
      </c>
      <c r="C5" s="237"/>
      <c r="D5" s="95" t="s">
        <v>17</v>
      </c>
      <c r="E5" s="162" t="s">
        <v>18</v>
      </c>
    </row>
    <row r="6" spans="1:8">
      <c r="A6" s="92"/>
      <c r="B6" s="93"/>
      <c r="C6" s="93"/>
      <c r="D6" s="92"/>
      <c r="E6" s="91"/>
    </row>
    <row r="7" spans="1:8" ht="54.75" customHeight="1">
      <c r="A7" s="96" t="s">
        <v>19</v>
      </c>
      <c r="B7" s="238" t="s">
        <v>20</v>
      </c>
      <c r="C7" s="238"/>
      <c r="D7" s="238"/>
      <c r="E7" s="238"/>
    </row>
    <row r="8" spans="1:8">
      <c r="A8" s="92"/>
      <c r="B8" s="92"/>
      <c r="D8" s="97"/>
      <c r="E8" s="97"/>
    </row>
    <row r="9" spans="1:8" ht="63.75" customHeight="1">
      <c r="A9" s="92" t="s">
        <v>21</v>
      </c>
      <c r="B9" s="239" t="s">
        <v>22</v>
      </c>
      <c r="C9" s="239"/>
      <c r="D9" s="239"/>
      <c r="E9" s="239"/>
    </row>
    <row r="10" spans="1:8" ht="15" customHeight="1">
      <c r="A10" s="92"/>
      <c r="B10" s="92"/>
      <c r="D10" s="97"/>
      <c r="E10" s="97"/>
    </row>
    <row r="11" spans="1:8" s="98" customFormat="1" ht="13.15">
      <c r="A11" s="234" t="s">
        <v>23</v>
      </c>
      <c r="B11" s="234"/>
      <c r="C11" s="234"/>
      <c r="D11" s="234"/>
      <c r="E11" s="234"/>
    </row>
    <row r="12" spans="1:8" s="98" customFormat="1" ht="14.25" customHeight="1">
      <c r="A12" s="99" t="s">
        <v>24</v>
      </c>
      <c r="B12" s="99" t="s">
        <v>25</v>
      </c>
      <c r="C12" s="100" t="s">
        <v>26</v>
      </c>
      <c r="D12" s="100" t="s">
        <v>27</v>
      </c>
      <c r="E12" s="100" t="s">
        <v>28</v>
      </c>
    </row>
    <row r="13" spans="1:8" s="98" customFormat="1" ht="12.75" customHeight="1">
      <c r="A13" s="99"/>
      <c r="B13" s="99"/>
      <c r="C13" s="100"/>
      <c r="D13" s="100"/>
      <c r="E13" s="100"/>
    </row>
    <row r="14" spans="1:8" s="166" customFormat="1" ht="39.6">
      <c r="A14" s="229" t="s">
        <v>29</v>
      </c>
      <c r="B14" s="163">
        <v>1</v>
      </c>
      <c r="C14" s="164" t="s">
        <v>30</v>
      </c>
      <c r="D14" s="163">
        <v>1</v>
      </c>
      <c r="E14" s="165" t="s">
        <v>31</v>
      </c>
    </row>
    <row r="15" spans="1:8" s="166" customFormat="1" ht="39.6">
      <c r="A15" s="230"/>
      <c r="B15" s="163">
        <v>2</v>
      </c>
      <c r="C15" s="167" t="s">
        <v>32</v>
      </c>
      <c r="D15" s="163">
        <v>2</v>
      </c>
      <c r="E15" s="165" t="s">
        <v>33</v>
      </c>
    </row>
    <row r="16" spans="1:8" s="166" customFormat="1" ht="39.6">
      <c r="A16" s="233"/>
      <c r="B16" s="163">
        <v>3</v>
      </c>
      <c r="C16" s="164" t="s">
        <v>34</v>
      </c>
      <c r="D16" s="163">
        <v>3</v>
      </c>
      <c r="E16" s="164" t="s">
        <v>35</v>
      </c>
    </row>
    <row r="17" spans="1:5" s="166" customFormat="1" ht="39.6">
      <c r="A17" s="229" t="s">
        <v>36</v>
      </c>
      <c r="B17" s="163">
        <v>4</v>
      </c>
      <c r="C17" s="164" t="s">
        <v>37</v>
      </c>
      <c r="D17" s="163">
        <v>4</v>
      </c>
      <c r="E17" s="165" t="s">
        <v>38</v>
      </c>
    </row>
    <row r="18" spans="1:5" s="166" customFormat="1" ht="52.9">
      <c r="A18" s="230"/>
      <c r="B18" s="163">
        <v>5</v>
      </c>
      <c r="C18" s="164" t="s">
        <v>39</v>
      </c>
      <c r="D18" s="163">
        <v>5</v>
      </c>
      <c r="E18" s="165" t="s">
        <v>40</v>
      </c>
    </row>
    <row r="19" spans="1:5" s="166" customFormat="1" ht="39.6">
      <c r="A19" s="168" t="s">
        <v>41</v>
      </c>
      <c r="B19" s="163">
        <v>6</v>
      </c>
      <c r="C19" s="164" t="s">
        <v>42</v>
      </c>
      <c r="D19" s="163">
        <v>6</v>
      </c>
      <c r="E19" s="165" t="s">
        <v>43</v>
      </c>
    </row>
    <row r="20" spans="1:5" s="166" customFormat="1" ht="96.75" customHeight="1">
      <c r="A20" s="229" t="s">
        <v>44</v>
      </c>
      <c r="B20" s="163">
        <v>7</v>
      </c>
      <c r="C20" s="164" t="s">
        <v>45</v>
      </c>
      <c r="D20" s="163">
        <v>7</v>
      </c>
      <c r="E20" s="165" t="s">
        <v>46</v>
      </c>
    </row>
    <row r="21" spans="1:5" s="166" customFormat="1" ht="79.150000000000006">
      <c r="A21" s="233"/>
      <c r="B21" s="163"/>
      <c r="C21" s="164"/>
      <c r="D21" s="163">
        <v>8</v>
      </c>
      <c r="E21" s="165" t="s">
        <v>47</v>
      </c>
    </row>
    <row r="22" spans="1:5" s="166" customFormat="1" ht="79.150000000000006">
      <c r="A22" s="165" t="s">
        <v>48</v>
      </c>
      <c r="B22" s="163">
        <v>8</v>
      </c>
      <c r="C22" s="164" t="s">
        <v>49</v>
      </c>
      <c r="D22" s="163">
        <v>9</v>
      </c>
      <c r="E22" s="165" t="s">
        <v>50</v>
      </c>
    </row>
    <row r="23" spans="1:5" s="166" customFormat="1" ht="39.6">
      <c r="A23" s="229" t="s">
        <v>51</v>
      </c>
      <c r="B23" s="163">
        <v>9</v>
      </c>
      <c r="C23" s="164" t="s">
        <v>52</v>
      </c>
      <c r="D23" s="163">
        <v>10</v>
      </c>
      <c r="E23" s="165" t="s">
        <v>53</v>
      </c>
    </row>
    <row r="24" spans="1:5" s="166" customFormat="1" ht="52.9">
      <c r="A24" s="230"/>
      <c r="B24" s="163">
        <v>10</v>
      </c>
      <c r="C24" s="164" t="s">
        <v>54</v>
      </c>
      <c r="D24" s="163">
        <v>11</v>
      </c>
      <c r="E24" s="165" t="s">
        <v>55</v>
      </c>
    </row>
    <row r="25" spans="1:5" s="166" customFormat="1" ht="52.9">
      <c r="A25" s="233"/>
      <c r="B25" s="163">
        <v>11</v>
      </c>
      <c r="C25" s="164" t="s">
        <v>56</v>
      </c>
      <c r="D25" s="163">
        <v>12</v>
      </c>
      <c r="E25" s="165" t="s">
        <v>57</v>
      </c>
    </row>
    <row r="26" spans="1:5" s="98" customFormat="1" ht="13.15">
      <c r="A26" s="234" t="s">
        <v>58</v>
      </c>
      <c r="B26" s="234"/>
      <c r="C26" s="234"/>
      <c r="D26" s="234"/>
      <c r="E26" s="234"/>
    </row>
    <row r="27" spans="1:5" s="98" customFormat="1" ht="12.75" customHeight="1">
      <c r="A27" s="99" t="s">
        <v>59</v>
      </c>
      <c r="B27" s="99" t="s">
        <v>25</v>
      </c>
      <c r="C27" s="100" t="s">
        <v>60</v>
      </c>
      <c r="D27" s="100" t="s">
        <v>27</v>
      </c>
      <c r="E27" s="100" t="s">
        <v>61</v>
      </c>
    </row>
    <row r="28" spans="1:5" s="98" customFormat="1" ht="7.5" customHeight="1">
      <c r="A28" s="169"/>
      <c r="B28" s="99"/>
      <c r="C28" s="100"/>
      <c r="D28" s="100"/>
      <c r="E28" s="100"/>
    </row>
    <row r="29" spans="1:5" s="166" customFormat="1" ht="52.9">
      <c r="A29" s="227" t="s">
        <v>62</v>
      </c>
      <c r="B29" s="163">
        <v>1</v>
      </c>
      <c r="C29" s="164" t="s">
        <v>63</v>
      </c>
      <c r="D29" s="163">
        <v>1</v>
      </c>
      <c r="E29" s="165" t="s">
        <v>64</v>
      </c>
    </row>
    <row r="30" spans="1:5" s="166" customFormat="1" ht="66.75" customHeight="1">
      <c r="A30" s="235"/>
      <c r="B30" s="163">
        <v>2</v>
      </c>
      <c r="C30" s="167" t="s">
        <v>65</v>
      </c>
      <c r="D30" s="163">
        <v>2</v>
      </c>
      <c r="E30" s="165" t="s">
        <v>66</v>
      </c>
    </row>
    <row r="31" spans="1:5" s="171" customFormat="1" ht="71.25" customHeight="1">
      <c r="A31" s="227" t="s">
        <v>67</v>
      </c>
      <c r="B31" s="163">
        <v>3</v>
      </c>
      <c r="C31" s="170" t="s">
        <v>68</v>
      </c>
      <c r="D31" s="163">
        <v>3</v>
      </c>
      <c r="E31" s="165" t="s">
        <v>69</v>
      </c>
    </row>
    <row r="32" spans="1:5" s="171" customFormat="1" ht="78" customHeight="1">
      <c r="A32" s="228"/>
      <c r="B32" s="163">
        <v>4</v>
      </c>
      <c r="C32" s="170" t="s">
        <v>70</v>
      </c>
      <c r="D32" s="163">
        <v>4</v>
      </c>
      <c r="E32" s="165" t="s">
        <v>71</v>
      </c>
    </row>
    <row r="33" spans="1:5" s="166" customFormat="1" ht="52.9">
      <c r="A33" s="229" t="s">
        <v>72</v>
      </c>
      <c r="B33" s="163">
        <v>5</v>
      </c>
      <c r="C33" s="165" t="s">
        <v>73</v>
      </c>
      <c r="D33" s="163">
        <v>5</v>
      </c>
      <c r="E33" s="145" t="s">
        <v>74</v>
      </c>
    </row>
    <row r="34" spans="1:5" s="166" customFormat="1" ht="39.6">
      <c r="A34" s="230"/>
      <c r="B34" s="163">
        <v>6</v>
      </c>
      <c r="C34" s="165" t="s">
        <v>75</v>
      </c>
      <c r="D34" s="163">
        <v>6</v>
      </c>
      <c r="E34" s="145" t="s">
        <v>76</v>
      </c>
    </row>
    <row r="35" spans="1:5" s="166" customFormat="1" ht="54.75" customHeight="1">
      <c r="A35" s="230"/>
      <c r="B35" s="163">
        <v>7</v>
      </c>
      <c r="C35" s="165" t="s">
        <v>77</v>
      </c>
      <c r="D35" s="163">
        <v>7</v>
      </c>
      <c r="E35" s="145" t="s">
        <v>78</v>
      </c>
    </row>
    <row r="36" spans="1:5" s="166" customFormat="1" ht="79.150000000000006">
      <c r="A36" s="231" t="s">
        <v>79</v>
      </c>
      <c r="B36" s="163">
        <v>8</v>
      </c>
      <c r="C36" s="165" t="s">
        <v>80</v>
      </c>
      <c r="D36" s="163">
        <v>8</v>
      </c>
      <c r="E36" s="145" t="s">
        <v>81</v>
      </c>
    </row>
    <row r="37" spans="1:5" s="166" customFormat="1" ht="66">
      <c r="A37" s="232"/>
      <c r="B37" s="163">
        <v>9</v>
      </c>
      <c r="C37" s="164" t="s">
        <v>82</v>
      </c>
      <c r="D37" s="163">
        <v>9</v>
      </c>
      <c r="E37" s="145" t="s">
        <v>83</v>
      </c>
    </row>
    <row r="38" spans="1:5" s="166" customFormat="1" ht="52.9">
      <c r="A38" s="232"/>
      <c r="B38" s="163"/>
      <c r="D38" s="163">
        <v>10</v>
      </c>
      <c r="E38" s="145" t="s">
        <v>84</v>
      </c>
    </row>
    <row r="39" spans="1:5" s="166" customFormat="1" ht="52.9">
      <c r="A39" s="168" t="s">
        <v>85</v>
      </c>
      <c r="B39" s="163">
        <v>10</v>
      </c>
      <c r="C39" s="165" t="s">
        <v>86</v>
      </c>
      <c r="D39" s="163">
        <v>11</v>
      </c>
      <c r="E39" s="145" t="s">
        <v>87</v>
      </c>
    </row>
    <row r="40" spans="1:5" s="166" customFormat="1" ht="66">
      <c r="A40" s="168" t="s">
        <v>88</v>
      </c>
      <c r="B40" s="163">
        <v>11</v>
      </c>
      <c r="C40" s="165" t="s">
        <v>89</v>
      </c>
      <c r="D40" s="163">
        <v>12</v>
      </c>
      <c r="E40" s="164" t="s">
        <v>90</v>
      </c>
    </row>
    <row r="41" spans="1:5" s="166" customFormat="1" ht="105.6">
      <c r="A41" s="172" t="s">
        <v>91</v>
      </c>
      <c r="B41" s="163">
        <v>12</v>
      </c>
      <c r="C41" s="165" t="s">
        <v>92</v>
      </c>
      <c r="D41" s="163">
        <v>13</v>
      </c>
      <c r="E41" s="145" t="s">
        <v>93</v>
      </c>
    </row>
    <row r="42" spans="1:5" s="166" customFormat="1" ht="13.15">
      <c r="A42" s="172" t="s">
        <v>94</v>
      </c>
      <c r="B42" s="163"/>
      <c r="C42" s="165"/>
      <c r="D42" s="163">
        <v>14</v>
      </c>
      <c r="E42" s="145" t="s">
        <v>95</v>
      </c>
    </row>
    <row r="43" spans="1:5" s="166" customFormat="1" ht="39.6">
      <c r="A43" s="229" t="s">
        <v>96</v>
      </c>
      <c r="B43" s="163">
        <v>13</v>
      </c>
      <c r="C43" s="165" t="s">
        <v>97</v>
      </c>
      <c r="D43" s="163">
        <v>15</v>
      </c>
      <c r="E43" s="145" t="s">
        <v>98</v>
      </c>
    </row>
    <row r="44" spans="1:5" s="166" customFormat="1" ht="26.45">
      <c r="A44" s="230"/>
      <c r="B44" s="173"/>
      <c r="C44" s="167"/>
      <c r="D44" s="163">
        <v>16</v>
      </c>
      <c r="E44" s="145" t="s">
        <v>99</v>
      </c>
    </row>
    <row r="45" spans="1:5" s="166" customFormat="1" ht="13.15">
      <c r="A45" s="172" t="s">
        <v>100</v>
      </c>
      <c r="B45" s="163"/>
      <c r="C45" s="164"/>
      <c r="D45" s="163"/>
      <c r="E45" s="101"/>
    </row>
  </sheetData>
  <mergeCells count="16">
    <mergeCell ref="A11:E11"/>
    <mergeCell ref="B1:D1"/>
    <mergeCell ref="B2:D2"/>
    <mergeCell ref="B5:C5"/>
    <mergeCell ref="B7:E7"/>
    <mergeCell ref="B9:E9"/>
    <mergeCell ref="A31:A32"/>
    <mergeCell ref="A33:A35"/>
    <mergeCell ref="A36:A38"/>
    <mergeCell ref="A43:A44"/>
    <mergeCell ref="A14:A16"/>
    <mergeCell ref="A17:A18"/>
    <mergeCell ref="A20:A21"/>
    <mergeCell ref="A23:A25"/>
    <mergeCell ref="A26:E26"/>
    <mergeCell ref="A29:A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G24"/>
  <sheetViews>
    <sheetView zoomScaleNormal="100" workbookViewId="0">
      <pane ySplit="5" topLeftCell="A16" activePane="bottomLeft" state="frozen"/>
      <selection pane="bottomLeft" activeCell="A26" sqref="A26"/>
    </sheetView>
  </sheetViews>
  <sheetFormatPr defaultColWidth="10.5703125" defaultRowHeight="17.45"/>
  <cols>
    <col min="1" max="1" width="52.140625" style="185" customWidth="1"/>
    <col min="2" max="2" width="5.5703125" style="186" customWidth="1"/>
    <col min="3" max="5" width="5.5703125" style="187" customWidth="1"/>
    <col min="6" max="6" width="44.42578125" style="185" customWidth="1"/>
    <col min="7" max="16384" width="10.5703125" style="87"/>
  </cols>
  <sheetData>
    <row r="1" spans="1:6" ht="22.5" customHeight="1">
      <c r="A1" s="240" t="s">
        <v>13</v>
      </c>
      <c r="B1" s="240"/>
      <c r="C1" s="240"/>
      <c r="D1" s="240"/>
      <c r="E1" s="240"/>
      <c r="F1" s="240"/>
    </row>
    <row r="2" spans="1:6">
      <c r="A2" s="241" t="s">
        <v>101</v>
      </c>
      <c r="B2" s="241"/>
      <c r="C2" s="241"/>
      <c r="D2" s="241"/>
      <c r="E2" s="241"/>
      <c r="F2" s="241"/>
    </row>
    <row r="3" spans="1:6">
      <c r="A3" s="242" t="s">
        <v>102</v>
      </c>
      <c r="B3" s="243"/>
      <c r="C3" s="243"/>
      <c r="D3" s="243"/>
      <c r="E3" s="243"/>
      <c r="F3" s="244"/>
    </row>
    <row r="4" spans="1:6" ht="28.5" customHeight="1">
      <c r="A4" s="245" t="s">
        <v>103</v>
      </c>
      <c r="B4" s="247" t="s">
        <v>104</v>
      </c>
      <c r="C4" s="248"/>
      <c r="D4" s="248"/>
      <c r="E4" s="249"/>
      <c r="F4" s="176" t="s">
        <v>105</v>
      </c>
    </row>
    <row r="5" spans="1:6" ht="46.5" customHeight="1">
      <c r="A5" s="246"/>
      <c r="B5" s="177" t="s">
        <v>106</v>
      </c>
      <c r="C5" s="177" t="s">
        <v>107</v>
      </c>
      <c r="D5" s="177" t="s">
        <v>108</v>
      </c>
      <c r="E5" s="177" t="s">
        <v>109</v>
      </c>
      <c r="F5" s="178"/>
    </row>
    <row r="6" spans="1:6" ht="92.45">
      <c r="A6" s="179" t="s">
        <v>110</v>
      </c>
      <c r="B6" s="163" t="s">
        <v>111</v>
      </c>
      <c r="C6" s="163">
        <v>1</v>
      </c>
      <c r="D6" s="163">
        <v>2</v>
      </c>
      <c r="E6" s="163">
        <v>1</v>
      </c>
      <c r="F6" s="145" t="s">
        <v>112</v>
      </c>
    </row>
    <row r="7" spans="1:6" ht="79.150000000000006">
      <c r="A7" s="179" t="s">
        <v>113</v>
      </c>
      <c r="B7" s="163">
        <v>4.5</v>
      </c>
      <c r="C7" s="163">
        <v>2.2999999999999998</v>
      </c>
      <c r="D7" s="163"/>
      <c r="E7" s="163">
        <v>1</v>
      </c>
      <c r="F7" s="145" t="s">
        <v>114</v>
      </c>
    </row>
    <row r="8" spans="1:6" ht="26.45">
      <c r="A8" s="179" t="s">
        <v>115</v>
      </c>
      <c r="B8" s="163">
        <v>6</v>
      </c>
      <c r="C8" s="163"/>
      <c r="D8" s="163"/>
      <c r="E8" s="163">
        <v>2</v>
      </c>
      <c r="F8" s="145" t="s">
        <v>116</v>
      </c>
    </row>
    <row r="9" spans="1:6" ht="72.75" customHeight="1">
      <c r="A9" s="179" t="s">
        <v>117</v>
      </c>
      <c r="B9" s="163">
        <v>7</v>
      </c>
      <c r="C9" s="163">
        <v>7</v>
      </c>
      <c r="D9" s="163">
        <v>10</v>
      </c>
      <c r="E9" s="163">
        <v>11</v>
      </c>
      <c r="F9" s="145" t="s">
        <v>118</v>
      </c>
    </row>
    <row r="10" spans="1:6" ht="26.45">
      <c r="A10" s="179" t="s">
        <v>119</v>
      </c>
      <c r="B10" s="163">
        <v>8</v>
      </c>
      <c r="C10" s="163">
        <v>2.2999999999999998</v>
      </c>
      <c r="D10" s="163"/>
      <c r="E10" s="163"/>
      <c r="F10" s="145" t="s">
        <v>120</v>
      </c>
    </row>
    <row r="11" spans="1:6" ht="92.45">
      <c r="A11" s="179" t="s">
        <v>121</v>
      </c>
      <c r="B11" s="163" t="s">
        <v>122</v>
      </c>
      <c r="C11" s="163" t="s">
        <v>123</v>
      </c>
      <c r="D11" s="163"/>
      <c r="E11" s="163">
        <v>2.2999999999999998</v>
      </c>
      <c r="F11" s="145" t="s">
        <v>124</v>
      </c>
    </row>
    <row r="12" spans="1:6" ht="118.9">
      <c r="A12" s="179" t="s">
        <v>125</v>
      </c>
      <c r="B12" s="163">
        <v>3</v>
      </c>
      <c r="C12" s="163" t="s">
        <v>111</v>
      </c>
      <c r="D12" s="163">
        <v>1.2</v>
      </c>
      <c r="E12" s="163" t="s">
        <v>111</v>
      </c>
      <c r="F12" s="180" t="s">
        <v>126</v>
      </c>
    </row>
    <row r="13" spans="1:6" ht="79.150000000000006">
      <c r="A13" s="179" t="s">
        <v>127</v>
      </c>
      <c r="B13" s="163">
        <v>4</v>
      </c>
      <c r="C13" s="163">
        <v>8</v>
      </c>
      <c r="D13" s="163" t="s">
        <v>128</v>
      </c>
      <c r="E13" s="163">
        <v>7.9</v>
      </c>
      <c r="F13" s="145" t="s">
        <v>129</v>
      </c>
    </row>
    <row r="14" spans="1:6" ht="105.6">
      <c r="A14" s="179" t="s">
        <v>130</v>
      </c>
      <c r="B14" s="163"/>
      <c r="C14" s="163"/>
      <c r="D14" s="163">
        <v>4.5</v>
      </c>
      <c r="E14" s="163" t="s">
        <v>131</v>
      </c>
      <c r="F14" s="145" t="s">
        <v>132</v>
      </c>
    </row>
    <row r="15" spans="1:6" ht="79.150000000000006">
      <c r="A15" s="179" t="s">
        <v>133</v>
      </c>
      <c r="B15" s="163" t="s">
        <v>111</v>
      </c>
      <c r="C15" s="163" t="s">
        <v>134</v>
      </c>
      <c r="D15" s="163" t="s">
        <v>135</v>
      </c>
      <c r="E15" s="163" t="s">
        <v>136</v>
      </c>
      <c r="F15" s="145" t="s">
        <v>137</v>
      </c>
    </row>
    <row r="16" spans="1:6" ht="79.150000000000006">
      <c r="A16" s="179" t="s">
        <v>138</v>
      </c>
      <c r="B16" s="163">
        <v>1.8</v>
      </c>
      <c r="C16" s="163">
        <v>9</v>
      </c>
      <c r="D16" s="163" t="s">
        <v>139</v>
      </c>
      <c r="E16" s="163">
        <v>6.7</v>
      </c>
      <c r="F16" s="145" t="s">
        <v>140</v>
      </c>
    </row>
    <row r="17" spans="1:7" ht="39.6">
      <c r="A17" s="179" t="s">
        <v>141</v>
      </c>
      <c r="B17" s="163" t="s">
        <v>142</v>
      </c>
      <c r="C17" s="163" t="s">
        <v>143</v>
      </c>
      <c r="D17" s="163" t="s">
        <v>144</v>
      </c>
      <c r="E17" s="163" t="s">
        <v>145</v>
      </c>
      <c r="F17" s="145" t="s">
        <v>146</v>
      </c>
    </row>
    <row r="18" spans="1:7" ht="39.6">
      <c r="A18" s="179" t="s">
        <v>147</v>
      </c>
      <c r="B18" s="163" t="s">
        <v>148</v>
      </c>
      <c r="C18" s="163" t="s">
        <v>149</v>
      </c>
      <c r="D18" s="163" t="s">
        <v>150</v>
      </c>
      <c r="E18" s="163" t="s">
        <v>151</v>
      </c>
      <c r="F18" s="145" t="s">
        <v>152</v>
      </c>
    </row>
    <row r="19" spans="1:7" ht="92.45">
      <c r="A19" s="179" t="s">
        <v>153</v>
      </c>
      <c r="B19" s="163" t="s">
        <v>154</v>
      </c>
      <c r="C19" s="163" t="s">
        <v>155</v>
      </c>
      <c r="D19" s="163" t="s">
        <v>156</v>
      </c>
      <c r="E19" s="163" t="s">
        <v>157</v>
      </c>
      <c r="F19" s="145" t="s">
        <v>158</v>
      </c>
    </row>
    <row r="20" spans="1:7" ht="31.15" hidden="1">
      <c r="A20" s="181" t="s">
        <v>159</v>
      </c>
      <c r="B20" s="163"/>
      <c r="C20" s="163"/>
      <c r="D20" s="163"/>
      <c r="E20" s="163"/>
      <c r="F20" s="145" t="s">
        <v>160</v>
      </c>
      <c r="G20" s="182"/>
    </row>
    <row r="21" spans="1:7" ht="46.9" hidden="1">
      <c r="A21" s="183" t="s">
        <v>161</v>
      </c>
      <c r="B21" s="163"/>
      <c r="C21" s="163"/>
      <c r="D21" s="163">
        <v>3</v>
      </c>
      <c r="E21" s="163">
        <v>3</v>
      </c>
      <c r="F21" s="145" t="s">
        <v>160</v>
      </c>
    </row>
    <row r="22" spans="1:7" ht="62.45" hidden="1">
      <c r="A22" s="181" t="s">
        <v>162</v>
      </c>
      <c r="B22" s="163"/>
      <c r="C22" s="163"/>
      <c r="D22" s="163"/>
      <c r="E22" s="163"/>
      <c r="F22" s="145" t="s">
        <v>160</v>
      </c>
    </row>
    <row r="23" spans="1:7" ht="62.45" hidden="1">
      <c r="A23" s="181" t="s">
        <v>163</v>
      </c>
      <c r="B23" s="163"/>
      <c r="C23" s="163"/>
      <c r="D23" s="163"/>
      <c r="E23" s="163"/>
      <c r="F23" s="145" t="s">
        <v>160</v>
      </c>
    </row>
    <row r="24" spans="1:7" ht="46.9" hidden="1">
      <c r="A24" s="181" t="s">
        <v>164</v>
      </c>
      <c r="B24" s="184"/>
      <c r="C24" s="184"/>
      <c r="D24" s="184"/>
      <c r="E24" s="184"/>
      <c r="F24" s="145" t="s">
        <v>160</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200-000000000000}"/>
    <dataValidation allowBlank="1" showInputMessage="1" showErrorMessage="1" prompt="Proponer y escribir en una frase la estrategia para gestionar la debilidad, la oportunidad, la amenaza o la fortaleza.Usar verbo de acción en infinitivo._x000a_" sqref="G1 A4" xr:uid="{00000000-0002-0000-02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5" zoomScale="140" zoomScaleNormal="140" workbookViewId="0">
      <selection activeCell="E14" sqref="E14:F14"/>
    </sheetView>
  </sheetViews>
  <sheetFormatPr defaultColWidth="11.42578125" defaultRowHeight="14.4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 thickBot="1"/>
    <row r="2" spans="2:8" ht="18">
      <c r="B2" s="274" t="s">
        <v>165</v>
      </c>
      <c r="C2" s="275"/>
      <c r="D2" s="275"/>
      <c r="E2" s="275"/>
      <c r="F2" s="275"/>
      <c r="G2" s="275"/>
      <c r="H2" s="276"/>
    </row>
    <row r="3" spans="2:8">
      <c r="B3" s="277" t="s">
        <v>166</v>
      </c>
      <c r="C3" s="278"/>
      <c r="D3" s="278"/>
      <c r="E3" s="278"/>
      <c r="F3" s="278"/>
      <c r="G3" s="278"/>
      <c r="H3" s="279"/>
    </row>
    <row r="4" spans="2:8" ht="88.5" customHeight="1">
      <c r="B4" s="280" t="s">
        <v>167</v>
      </c>
      <c r="C4" s="281"/>
      <c r="D4" s="281"/>
      <c r="E4" s="281"/>
      <c r="F4" s="281"/>
      <c r="G4" s="281"/>
      <c r="H4" s="282"/>
    </row>
    <row r="5" spans="2:8">
      <c r="B5" s="8"/>
      <c r="C5" s="9"/>
      <c r="D5" s="9"/>
      <c r="E5" s="9"/>
      <c r="F5" s="9"/>
      <c r="G5" s="9"/>
      <c r="H5" s="10"/>
    </row>
    <row r="6" spans="2:8" ht="16.5" customHeight="1">
      <c r="B6" s="283" t="s">
        <v>168</v>
      </c>
      <c r="C6" s="284"/>
      <c r="D6" s="284"/>
      <c r="E6" s="284"/>
      <c r="F6" s="284"/>
      <c r="G6" s="284"/>
      <c r="H6" s="285"/>
    </row>
    <row r="7" spans="2:8" ht="44.25" customHeight="1">
      <c r="B7" s="283"/>
      <c r="C7" s="284"/>
      <c r="D7" s="284"/>
      <c r="E7" s="284"/>
      <c r="F7" s="284"/>
      <c r="G7" s="284"/>
      <c r="H7" s="285"/>
    </row>
    <row r="8" spans="2:8" ht="15" thickBot="1">
      <c r="B8" s="11"/>
      <c r="C8" s="12"/>
      <c r="D8" s="13"/>
      <c r="E8" s="14"/>
      <c r="F8" s="14"/>
      <c r="G8" s="15"/>
      <c r="H8" s="16"/>
    </row>
    <row r="9" spans="2:8">
      <c r="B9" s="11"/>
      <c r="C9" s="270" t="s">
        <v>169</v>
      </c>
      <c r="D9" s="271"/>
      <c r="E9" s="272" t="s">
        <v>170</v>
      </c>
      <c r="F9" s="273"/>
      <c r="G9" s="12"/>
      <c r="H9" s="16"/>
    </row>
    <row r="10" spans="2:8" ht="35.25" customHeight="1">
      <c r="B10" s="11"/>
      <c r="C10" s="266" t="s">
        <v>171</v>
      </c>
      <c r="D10" s="267"/>
      <c r="E10" s="268" t="s">
        <v>172</v>
      </c>
      <c r="F10" s="269"/>
      <c r="G10" s="12"/>
      <c r="H10" s="16"/>
    </row>
    <row r="11" spans="2:8" ht="17.25" customHeight="1">
      <c r="B11" s="11"/>
      <c r="C11" s="266" t="s">
        <v>173</v>
      </c>
      <c r="D11" s="267"/>
      <c r="E11" s="268" t="s">
        <v>174</v>
      </c>
      <c r="F11" s="269"/>
      <c r="G11" s="12"/>
      <c r="H11" s="16"/>
    </row>
    <row r="12" spans="2:8" ht="19.5" customHeight="1">
      <c r="B12" s="11"/>
      <c r="C12" s="266" t="s">
        <v>175</v>
      </c>
      <c r="D12" s="267"/>
      <c r="E12" s="268" t="s">
        <v>176</v>
      </c>
      <c r="F12" s="269"/>
      <c r="G12" s="12"/>
      <c r="H12" s="16"/>
    </row>
    <row r="13" spans="2:8" ht="27" customHeight="1">
      <c r="B13" s="11"/>
      <c r="C13" s="266" t="s">
        <v>177</v>
      </c>
      <c r="D13" s="267"/>
      <c r="E13" s="268" t="s">
        <v>178</v>
      </c>
      <c r="F13" s="269"/>
      <c r="G13" s="12"/>
      <c r="H13" s="16"/>
    </row>
    <row r="14" spans="2:8" ht="34.5" customHeight="1">
      <c r="B14" s="11"/>
      <c r="C14" s="264" t="s">
        <v>179</v>
      </c>
      <c r="D14" s="265"/>
      <c r="E14" s="258" t="s">
        <v>180</v>
      </c>
      <c r="F14" s="259"/>
      <c r="G14" s="12"/>
      <c r="H14" s="16"/>
    </row>
    <row r="15" spans="2:8" ht="27.75" customHeight="1">
      <c r="B15" s="11"/>
      <c r="C15" s="264" t="s">
        <v>181</v>
      </c>
      <c r="D15" s="265"/>
      <c r="E15" s="258" t="s">
        <v>182</v>
      </c>
      <c r="F15" s="259"/>
      <c r="G15" s="12"/>
      <c r="H15" s="16"/>
    </row>
    <row r="16" spans="2:8" ht="28.5" customHeight="1">
      <c r="B16" s="11"/>
      <c r="C16" s="264" t="s">
        <v>183</v>
      </c>
      <c r="D16" s="265"/>
      <c r="E16" s="258" t="s">
        <v>184</v>
      </c>
      <c r="F16" s="259"/>
      <c r="G16" s="12"/>
      <c r="H16" s="16"/>
    </row>
    <row r="17" spans="2:8" ht="72.75" customHeight="1">
      <c r="B17" s="11"/>
      <c r="C17" s="264" t="s">
        <v>185</v>
      </c>
      <c r="D17" s="265"/>
      <c r="E17" s="258" t="s">
        <v>186</v>
      </c>
      <c r="F17" s="259"/>
      <c r="G17" s="12"/>
      <c r="H17" s="16"/>
    </row>
    <row r="18" spans="2:8" ht="64.5" customHeight="1">
      <c r="B18" s="11"/>
      <c r="C18" s="264" t="s">
        <v>187</v>
      </c>
      <c r="D18" s="265"/>
      <c r="E18" s="258" t="s">
        <v>188</v>
      </c>
      <c r="F18" s="259"/>
      <c r="G18" s="12"/>
      <c r="H18" s="16"/>
    </row>
    <row r="19" spans="2:8" ht="71.25" customHeight="1">
      <c r="B19" s="11"/>
      <c r="C19" s="264" t="s">
        <v>189</v>
      </c>
      <c r="D19" s="265"/>
      <c r="E19" s="258" t="s">
        <v>190</v>
      </c>
      <c r="F19" s="259"/>
      <c r="G19" s="12"/>
      <c r="H19" s="16"/>
    </row>
    <row r="20" spans="2:8" ht="55.5" customHeight="1">
      <c r="B20" s="11"/>
      <c r="C20" s="256" t="s">
        <v>191</v>
      </c>
      <c r="D20" s="257"/>
      <c r="E20" s="258" t="s">
        <v>192</v>
      </c>
      <c r="F20" s="259"/>
      <c r="G20" s="12"/>
      <c r="H20" s="16"/>
    </row>
    <row r="21" spans="2:8" ht="42" customHeight="1">
      <c r="B21" s="11"/>
      <c r="C21" s="256" t="s">
        <v>193</v>
      </c>
      <c r="D21" s="257"/>
      <c r="E21" s="258" t="s">
        <v>194</v>
      </c>
      <c r="F21" s="259"/>
      <c r="G21" s="12"/>
      <c r="H21" s="16"/>
    </row>
    <row r="22" spans="2:8" ht="59.25" customHeight="1">
      <c r="B22" s="11"/>
      <c r="C22" s="256" t="s">
        <v>195</v>
      </c>
      <c r="D22" s="257"/>
      <c r="E22" s="258" t="s">
        <v>196</v>
      </c>
      <c r="F22" s="259"/>
      <c r="G22" s="12"/>
      <c r="H22" s="16"/>
    </row>
    <row r="23" spans="2:8" ht="23.25" customHeight="1">
      <c r="B23" s="11"/>
      <c r="C23" s="256" t="s">
        <v>197</v>
      </c>
      <c r="D23" s="257"/>
      <c r="E23" s="258" t="s">
        <v>198</v>
      </c>
      <c r="F23" s="259"/>
      <c r="G23" s="12"/>
      <c r="H23" s="16"/>
    </row>
    <row r="24" spans="2:8" ht="30.75" customHeight="1">
      <c r="B24" s="11"/>
      <c r="C24" s="256" t="s">
        <v>199</v>
      </c>
      <c r="D24" s="257"/>
      <c r="E24" s="258" t="s">
        <v>200</v>
      </c>
      <c r="F24" s="259"/>
      <c r="G24" s="12"/>
      <c r="H24" s="16"/>
    </row>
    <row r="25" spans="2:8" ht="33" customHeight="1">
      <c r="B25" s="11"/>
      <c r="C25" s="256" t="s">
        <v>201</v>
      </c>
      <c r="D25" s="257"/>
      <c r="E25" s="258" t="s">
        <v>202</v>
      </c>
      <c r="F25" s="259"/>
      <c r="G25" s="12"/>
      <c r="H25" s="16"/>
    </row>
    <row r="26" spans="2:8" ht="30" customHeight="1">
      <c r="B26" s="11"/>
      <c r="C26" s="256" t="s">
        <v>203</v>
      </c>
      <c r="D26" s="257"/>
      <c r="E26" s="258" t="s">
        <v>204</v>
      </c>
      <c r="F26" s="259"/>
      <c r="G26" s="12"/>
      <c r="H26" s="16"/>
    </row>
    <row r="27" spans="2:8" ht="35.25" customHeight="1">
      <c r="B27" s="11"/>
      <c r="C27" s="256" t="s">
        <v>205</v>
      </c>
      <c r="D27" s="257"/>
      <c r="E27" s="258" t="s">
        <v>206</v>
      </c>
      <c r="F27" s="259"/>
      <c r="G27" s="12"/>
      <c r="H27" s="16"/>
    </row>
    <row r="28" spans="2:8" ht="31.5" customHeight="1">
      <c r="B28" s="11"/>
      <c r="C28" s="256" t="s">
        <v>207</v>
      </c>
      <c r="D28" s="257"/>
      <c r="E28" s="258" t="s">
        <v>208</v>
      </c>
      <c r="F28" s="259"/>
      <c r="G28" s="12"/>
      <c r="H28" s="16"/>
    </row>
    <row r="29" spans="2:8" ht="35.25" customHeight="1">
      <c r="B29" s="11"/>
      <c r="C29" s="256" t="s">
        <v>209</v>
      </c>
      <c r="D29" s="257"/>
      <c r="E29" s="258" t="s">
        <v>210</v>
      </c>
      <c r="F29" s="259"/>
      <c r="G29" s="12"/>
      <c r="H29" s="16"/>
    </row>
    <row r="30" spans="2:8" ht="59.25" customHeight="1">
      <c r="B30" s="11"/>
      <c r="C30" s="256" t="s">
        <v>211</v>
      </c>
      <c r="D30" s="257"/>
      <c r="E30" s="258" t="s">
        <v>212</v>
      </c>
      <c r="F30" s="259"/>
      <c r="G30" s="12"/>
      <c r="H30" s="16"/>
    </row>
    <row r="31" spans="2:8" ht="57" customHeight="1">
      <c r="B31" s="11"/>
      <c r="C31" s="256" t="s">
        <v>213</v>
      </c>
      <c r="D31" s="257"/>
      <c r="E31" s="258" t="s">
        <v>214</v>
      </c>
      <c r="F31" s="259"/>
      <c r="G31" s="12"/>
      <c r="H31" s="16"/>
    </row>
    <row r="32" spans="2:8" ht="82.5" customHeight="1">
      <c r="B32" s="11"/>
      <c r="C32" s="256" t="s">
        <v>215</v>
      </c>
      <c r="D32" s="257"/>
      <c r="E32" s="258" t="s">
        <v>216</v>
      </c>
      <c r="F32" s="259"/>
      <c r="G32" s="12"/>
      <c r="H32" s="16"/>
    </row>
    <row r="33" spans="2:8" ht="46.5" customHeight="1">
      <c r="B33" s="11"/>
      <c r="C33" s="256" t="s">
        <v>217</v>
      </c>
      <c r="D33" s="257"/>
      <c r="E33" s="258" t="s">
        <v>218</v>
      </c>
      <c r="F33" s="259"/>
      <c r="G33" s="12"/>
      <c r="H33" s="16"/>
    </row>
    <row r="34" spans="2:8" ht="6.75" customHeight="1" thickBot="1">
      <c r="B34" s="11"/>
      <c r="C34" s="260"/>
      <c r="D34" s="261"/>
      <c r="E34" s="262"/>
      <c r="F34" s="263"/>
      <c r="G34" s="12"/>
      <c r="H34" s="16"/>
    </row>
    <row r="35" spans="2:8" ht="15" thickTop="1">
      <c r="B35" s="11"/>
      <c r="C35" s="17"/>
      <c r="D35" s="17"/>
      <c r="E35" s="18"/>
      <c r="F35" s="18"/>
      <c r="G35" s="12"/>
      <c r="H35" s="16"/>
    </row>
    <row r="36" spans="2:8" ht="21" customHeight="1">
      <c r="B36" s="253" t="s">
        <v>219</v>
      </c>
      <c r="C36" s="254"/>
      <c r="D36" s="254"/>
      <c r="E36" s="254"/>
      <c r="F36" s="254"/>
      <c r="G36" s="254"/>
      <c r="H36" s="255"/>
    </row>
    <row r="37" spans="2:8" ht="20.25" customHeight="1">
      <c r="B37" s="253" t="s">
        <v>220</v>
      </c>
      <c r="C37" s="254"/>
      <c r="D37" s="254"/>
      <c r="E37" s="254"/>
      <c r="F37" s="254"/>
      <c r="G37" s="254"/>
      <c r="H37" s="255"/>
    </row>
    <row r="38" spans="2:8" ht="20.25" customHeight="1">
      <c r="B38" s="253" t="s">
        <v>221</v>
      </c>
      <c r="C38" s="254"/>
      <c r="D38" s="254"/>
      <c r="E38" s="254"/>
      <c r="F38" s="254"/>
      <c r="G38" s="254"/>
      <c r="H38" s="255"/>
    </row>
    <row r="39" spans="2:8" ht="21.75" customHeight="1">
      <c r="B39" s="253" t="s">
        <v>222</v>
      </c>
      <c r="C39" s="254"/>
      <c r="D39" s="254"/>
      <c r="E39" s="254"/>
      <c r="F39" s="254"/>
      <c r="G39" s="254"/>
      <c r="H39" s="255"/>
    </row>
    <row r="40" spans="2:8" ht="22.5" customHeight="1">
      <c r="B40" s="253" t="s">
        <v>223</v>
      </c>
      <c r="C40" s="254"/>
      <c r="D40" s="254"/>
      <c r="E40" s="254"/>
      <c r="F40" s="254"/>
      <c r="G40" s="254"/>
      <c r="H40" s="255"/>
    </row>
    <row r="41" spans="2:8" ht="32.25" customHeight="1" thickBot="1">
      <c r="B41" s="250" t="s">
        <v>224</v>
      </c>
      <c r="C41" s="251"/>
      <c r="D41" s="251"/>
      <c r="E41" s="251"/>
      <c r="F41" s="251"/>
      <c r="G41" s="251"/>
      <c r="H41" s="252"/>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29"/>
  <sheetViews>
    <sheetView zoomScale="85" zoomScaleNormal="85" workbookViewId="0">
      <pane xSplit="3" ySplit="9" topLeftCell="Y22" activePane="bottomRight" state="frozen"/>
      <selection pane="bottomRight" activeCell="L26" sqref="L26:L29"/>
      <selection pane="bottomLeft"/>
      <selection pane="topRight"/>
    </sheetView>
  </sheetViews>
  <sheetFormatPr defaultColWidth="11.42578125" defaultRowHeight="14.45"/>
  <cols>
    <col min="2" max="2" width="20" customWidth="1"/>
    <col min="3" max="3" width="25.7109375" customWidth="1"/>
    <col min="4" max="4" width="28.28515625" style="191"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style="191" customWidth="1"/>
    <col min="17" max="17" width="13.140625" customWidth="1"/>
    <col min="21" max="21" width="14.5703125" customWidth="1"/>
    <col min="23" max="23" width="14" bestFit="1" customWidth="1"/>
    <col min="24" max="24" width="38.5703125" customWidth="1"/>
    <col min="25" max="25" width="44.85546875" customWidth="1"/>
    <col min="26" max="26" width="6.5703125" customWidth="1"/>
    <col min="27" max="27" width="11.85546875" customWidth="1"/>
    <col min="28" max="28" width="10.85546875" customWidth="1"/>
    <col min="29" max="29" width="39.42578125" customWidth="1"/>
    <col min="30" max="30" width="6.5703125" customWidth="1"/>
    <col min="31" max="31" width="13.42578125" customWidth="1"/>
    <col min="33" max="33" width="13.42578125" customWidth="1"/>
    <col min="34" max="34" width="20.5703125" customWidth="1"/>
    <col min="35" max="35" width="19.85546875" customWidth="1"/>
    <col min="36" max="36" width="15" customWidth="1"/>
    <col min="37" max="37" width="16.140625" customWidth="1"/>
    <col min="38" max="38" width="17.85546875" bestFit="1" customWidth="1"/>
    <col min="39" max="39" width="12" bestFit="1" customWidth="1"/>
    <col min="41" max="298" width="11.42578125" style="26"/>
    <col min="299" max="16384" width="11.42578125" style="29"/>
  </cols>
  <sheetData>
    <row r="1" spans="1:298" s="138" customFormat="1" ht="16.5" customHeight="1">
      <c r="A1" s="344"/>
      <c r="B1" s="345"/>
      <c r="C1" s="345"/>
      <c r="D1" s="335" t="s">
        <v>225</v>
      </c>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7" t="s">
        <v>226</v>
      </c>
      <c r="AM1" s="337"/>
      <c r="AN1" s="3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c r="KG1" s="137"/>
      <c r="KH1" s="137"/>
      <c r="KI1" s="137"/>
      <c r="KJ1" s="137"/>
      <c r="KK1" s="137"/>
      <c r="KL1" s="137"/>
    </row>
    <row r="2" spans="1:298" s="138" customFormat="1" ht="39.75" customHeight="1">
      <c r="A2" s="346"/>
      <c r="B2" s="347"/>
      <c r="C2" s="347"/>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7"/>
      <c r="AM2" s="337"/>
      <c r="AN2" s="3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row>
    <row r="3" spans="1:298" s="138" customFormat="1" ht="13.9">
      <c r="A3" s="2"/>
      <c r="B3" s="2"/>
      <c r="C3" s="3"/>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7"/>
      <c r="AM3" s="337"/>
      <c r="AN3" s="3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row>
    <row r="4" spans="1:298" s="138" customFormat="1" ht="26.25" customHeight="1">
      <c r="A4" s="338" t="s">
        <v>227</v>
      </c>
      <c r="B4" s="339"/>
      <c r="C4" s="340"/>
      <c r="D4" s="341" t="s">
        <v>228</v>
      </c>
      <c r="E4" s="342"/>
      <c r="F4" s="342"/>
      <c r="G4" s="342"/>
      <c r="H4" s="342"/>
      <c r="I4" s="342"/>
      <c r="J4" s="342"/>
      <c r="K4" s="342"/>
      <c r="L4" s="342"/>
      <c r="M4" s="342"/>
      <c r="N4" s="342"/>
      <c r="O4" s="343"/>
      <c r="P4" s="343"/>
      <c r="Q4" s="343"/>
      <c r="R4" s="1"/>
      <c r="S4" s="1"/>
      <c r="T4" s="1"/>
      <c r="U4" s="1"/>
      <c r="V4" s="1"/>
      <c r="W4" s="1"/>
      <c r="X4" s="1"/>
      <c r="Y4" s="1"/>
      <c r="Z4" s="1"/>
      <c r="AA4" s="1"/>
      <c r="AB4" s="1"/>
      <c r="AC4" s="1"/>
      <c r="AD4" s="1"/>
      <c r="AE4" s="1"/>
      <c r="AF4" s="1"/>
      <c r="AG4" s="1"/>
      <c r="AH4" s="1"/>
      <c r="AI4" s="1"/>
      <c r="AJ4" s="1"/>
      <c r="AK4" s="1"/>
      <c r="AL4" s="1"/>
      <c r="AM4" s="1"/>
      <c r="AN4" s="1"/>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row>
    <row r="5" spans="1:298" s="138" customFormat="1" ht="58.5" customHeight="1">
      <c r="A5" s="338" t="s">
        <v>229</v>
      </c>
      <c r="B5" s="339"/>
      <c r="C5" s="340"/>
      <c r="D5" s="348" t="s">
        <v>22</v>
      </c>
      <c r="E5" s="349"/>
      <c r="F5" s="349"/>
      <c r="G5" s="349"/>
      <c r="H5" s="349"/>
      <c r="I5" s="349"/>
      <c r="J5" s="349"/>
      <c r="K5" s="349"/>
      <c r="L5" s="349"/>
      <c r="M5" s="349"/>
      <c r="N5" s="349"/>
      <c r="O5" s="1"/>
      <c r="P5" s="192"/>
      <c r="Q5" s="1"/>
      <c r="R5" s="1"/>
      <c r="S5" s="1"/>
      <c r="T5" s="1"/>
      <c r="U5" s="1"/>
      <c r="V5" s="1"/>
      <c r="W5" s="1"/>
      <c r="X5" s="1"/>
      <c r="Y5" s="1"/>
      <c r="Z5" s="1"/>
      <c r="AA5" s="1"/>
      <c r="AB5" s="1"/>
      <c r="AC5" s="1"/>
      <c r="AD5" s="1"/>
      <c r="AE5" s="1"/>
      <c r="AF5" s="1"/>
      <c r="AG5" s="1"/>
      <c r="AH5" s="1"/>
      <c r="AI5" s="1"/>
      <c r="AJ5" s="1"/>
      <c r="AK5" s="1"/>
      <c r="AL5" s="1"/>
      <c r="AM5" s="1"/>
      <c r="AN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c r="KG5" s="137"/>
      <c r="KH5" s="137"/>
      <c r="KI5" s="137"/>
      <c r="KJ5" s="137"/>
      <c r="KK5" s="137"/>
      <c r="KL5" s="137"/>
    </row>
    <row r="6" spans="1:298" s="138" customFormat="1" ht="18">
      <c r="A6" s="338" t="s">
        <v>230</v>
      </c>
      <c r="B6" s="339"/>
      <c r="C6" s="340"/>
      <c r="D6" s="341" t="s">
        <v>231</v>
      </c>
      <c r="E6" s="342"/>
      <c r="F6" s="342"/>
      <c r="G6" s="342"/>
      <c r="H6" s="342"/>
      <c r="I6" s="342"/>
      <c r="J6" s="342"/>
      <c r="K6" s="342"/>
      <c r="L6" s="342"/>
      <c r="M6" s="342"/>
      <c r="N6" s="342"/>
      <c r="O6" s="1"/>
      <c r="P6" s="192"/>
      <c r="Q6" s="1"/>
      <c r="R6" s="1"/>
      <c r="S6" s="1"/>
      <c r="T6" s="1"/>
      <c r="U6" s="1"/>
      <c r="V6" s="1"/>
      <c r="W6" s="1"/>
      <c r="X6" s="1"/>
      <c r="Y6" s="1"/>
      <c r="Z6" s="1"/>
      <c r="AA6" s="1"/>
      <c r="AB6" s="1"/>
      <c r="AC6" s="1"/>
      <c r="AD6" s="1"/>
      <c r="AE6" s="1"/>
      <c r="AF6" s="1"/>
      <c r="AG6" s="1"/>
      <c r="AH6" s="1"/>
      <c r="AI6" s="1"/>
      <c r="AJ6" s="1"/>
      <c r="AK6" s="1"/>
      <c r="AL6" s="1"/>
      <c r="AM6" s="1"/>
      <c r="AN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c r="KG6" s="137"/>
      <c r="KH6" s="137"/>
      <c r="KI6" s="137"/>
      <c r="KJ6" s="137"/>
      <c r="KK6" s="137"/>
      <c r="KL6" s="137"/>
    </row>
    <row r="7" spans="1:298" s="138" customFormat="1" ht="13.9">
      <c r="A7" s="332" t="s">
        <v>232</v>
      </c>
      <c r="B7" s="333"/>
      <c r="C7" s="333"/>
      <c r="D7" s="333"/>
      <c r="E7" s="333"/>
      <c r="F7" s="333"/>
      <c r="G7" s="333"/>
      <c r="H7" s="334"/>
      <c r="I7" s="332" t="s">
        <v>233</v>
      </c>
      <c r="J7" s="333"/>
      <c r="K7" s="333"/>
      <c r="L7" s="333"/>
      <c r="M7" s="333"/>
      <c r="N7" s="334"/>
      <c r="O7" s="332" t="s">
        <v>234</v>
      </c>
      <c r="P7" s="333"/>
      <c r="Q7" s="333"/>
      <c r="R7" s="333"/>
      <c r="S7" s="333"/>
      <c r="T7" s="333"/>
      <c r="U7" s="333"/>
      <c r="V7" s="333"/>
      <c r="W7" s="334"/>
      <c r="X7" s="332" t="s">
        <v>235</v>
      </c>
      <c r="Y7" s="333"/>
      <c r="Z7" s="333"/>
      <c r="AA7" s="333"/>
      <c r="AB7" s="333"/>
      <c r="AC7" s="333"/>
      <c r="AD7" s="333"/>
      <c r="AE7" s="333"/>
      <c r="AF7" s="333"/>
      <c r="AG7" s="333"/>
      <c r="AH7" s="334"/>
      <c r="AI7" s="332" t="s">
        <v>236</v>
      </c>
      <c r="AJ7" s="333"/>
      <c r="AK7" s="333"/>
      <c r="AL7" s="333"/>
      <c r="AM7" s="333"/>
      <c r="AN7" s="350"/>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c r="KG7" s="137"/>
      <c r="KH7" s="137"/>
      <c r="KI7" s="137"/>
      <c r="KJ7" s="137"/>
      <c r="KK7" s="137"/>
      <c r="KL7" s="137"/>
    </row>
    <row r="8" spans="1:298" s="138" customFormat="1" ht="16.5" customHeight="1">
      <c r="A8" s="302" t="s">
        <v>237</v>
      </c>
      <c r="B8" s="295" t="s">
        <v>238</v>
      </c>
      <c r="C8" s="323" t="s">
        <v>179</v>
      </c>
      <c r="D8" s="324" t="s">
        <v>181</v>
      </c>
      <c r="E8" s="324" t="s">
        <v>183</v>
      </c>
      <c r="F8" s="325" t="s">
        <v>185</v>
      </c>
      <c r="G8" s="320" t="s">
        <v>187</v>
      </c>
      <c r="H8" s="324" t="s">
        <v>239</v>
      </c>
      <c r="I8" s="321" t="s">
        <v>240</v>
      </c>
      <c r="J8" s="322" t="s">
        <v>241</v>
      </c>
      <c r="K8" s="320" t="s">
        <v>242</v>
      </c>
      <c r="L8" s="320" t="s">
        <v>243</v>
      </c>
      <c r="M8" s="322" t="s">
        <v>241</v>
      </c>
      <c r="N8" s="324" t="s">
        <v>193</v>
      </c>
      <c r="O8" s="326" t="s">
        <v>244</v>
      </c>
      <c r="P8" s="319" t="s">
        <v>195</v>
      </c>
      <c r="Q8" s="320" t="s">
        <v>197</v>
      </c>
      <c r="R8" s="319" t="s">
        <v>245</v>
      </c>
      <c r="S8" s="319"/>
      <c r="T8" s="319"/>
      <c r="U8" s="319"/>
      <c r="V8" s="319"/>
      <c r="W8" s="319"/>
      <c r="X8" s="330" t="s">
        <v>246</v>
      </c>
      <c r="Y8" s="326" t="s">
        <v>247</v>
      </c>
      <c r="Z8" s="326" t="s">
        <v>241</v>
      </c>
      <c r="AA8" s="200"/>
      <c r="AB8" s="200"/>
      <c r="AC8" s="326" t="s">
        <v>248</v>
      </c>
      <c r="AD8" s="326" t="s">
        <v>241</v>
      </c>
      <c r="AE8" s="200"/>
      <c r="AF8" s="200"/>
      <c r="AG8" s="330" t="s">
        <v>249</v>
      </c>
      <c r="AH8" s="326" t="s">
        <v>213</v>
      </c>
      <c r="AI8" s="319" t="s">
        <v>236</v>
      </c>
      <c r="AJ8" s="319" t="s">
        <v>250</v>
      </c>
      <c r="AK8" s="319" t="s">
        <v>251</v>
      </c>
      <c r="AL8" s="319" t="s">
        <v>252</v>
      </c>
      <c r="AM8" s="328" t="s">
        <v>253</v>
      </c>
      <c r="AN8" s="328" t="s">
        <v>217</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c r="KG8" s="137"/>
      <c r="KH8" s="137"/>
      <c r="KI8" s="137"/>
      <c r="KJ8" s="137"/>
      <c r="KK8" s="137"/>
      <c r="KL8" s="137"/>
    </row>
    <row r="9" spans="1:298" s="140" customFormat="1" ht="63" customHeight="1">
      <c r="A9" s="303"/>
      <c r="B9" s="296"/>
      <c r="C9" s="295"/>
      <c r="D9" s="320"/>
      <c r="E9" s="320"/>
      <c r="F9" s="295"/>
      <c r="G9" s="321"/>
      <c r="H9" s="320"/>
      <c r="I9" s="321"/>
      <c r="J9" s="322"/>
      <c r="K9" s="321"/>
      <c r="L9" s="321"/>
      <c r="M9" s="322"/>
      <c r="N9" s="320"/>
      <c r="O9" s="327"/>
      <c r="P9" s="320"/>
      <c r="Q9" s="321"/>
      <c r="R9" s="127" t="s">
        <v>254</v>
      </c>
      <c r="S9" s="127" t="s">
        <v>255</v>
      </c>
      <c r="T9" s="127" t="s">
        <v>256</v>
      </c>
      <c r="U9" s="127" t="s">
        <v>257</v>
      </c>
      <c r="V9" s="127" t="s">
        <v>258</v>
      </c>
      <c r="W9" s="127" t="s">
        <v>259</v>
      </c>
      <c r="X9" s="326"/>
      <c r="Y9" s="331"/>
      <c r="Z9" s="331"/>
      <c r="AA9" s="202" t="s">
        <v>260</v>
      </c>
      <c r="AB9" s="202" t="s">
        <v>241</v>
      </c>
      <c r="AC9" s="331"/>
      <c r="AD9" s="331"/>
      <c r="AE9" s="201" t="s">
        <v>248</v>
      </c>
      <c r="AF9" s="201" t="s">
        <v>241</v>
      </c>
      <c r="AG9" s="326"/>
      <c r="AH9" s="327"/>
      <c r="AI9" s="320"/>
      <c r="AJ9" s="320"/>
      <c r="AK9" s="320"/>
      <c r="AL9" s="320"/>
      <c r="AM9" s="329"/>
      <c r="AN9" s="32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c r="KG9" s="139"/>
      <c r="KH9" s="139"/>
      <c r="KI9" s="139"/>
      <c r="KJ9" s="139"/>
      <c r="KK9" s="139"/>
      <c r="KL9" s="139"/>
    </row>
    <row r="10" spans="1:298" ht="28.9">
      <c r="A10" s="288">
        <v>1</v>
      </c>
      <c r="B10" s="289" t="s">
        <v>261</v>
      </c>
      <c r="C10" s="297" t="s">
        <v>262</v>
      </c>
      <c r="D10" s="195" t="s">
        <v>263</v>
      </c>
      <c r="E10" s="298" t="s">
        <v>264</v>
      </c>
      <c r="F10" s="300" t="s">
        <v>265</v>
      </c>
      <c r="G10" s="288" t="s">
        <v>266</v>
      </c>
      <c r="H10" s="286">
        <v>24</v>
      </c>
      <c r="I10" s="309" t="str">
        <f>IF(H10&lt;=2,'Tabla probabilidad'!$B$5,IF(H10&lt;=24,'Tabla probabilidad'!$B$6,IF(H10&lt;=500,'Tabla probabilidad'!$B$7,IF(H10&lt;=5000,'Tabla probabilidad'!$B$8,IF(H10&gt;5000,'Tabla probabilidad'!$B$9)))))</f>
        <v>Baja</v>
      </c>
      <c r="J10" s="311">
        <f>IF(H10&lt;=2,'Tabla probabilidad'!$D$5,IF(H10&lt;=24,'Tabla probabilidad'!$D$6,IF(H10&lt;=500,'Tabla probabilidad'!$D$7,IF(H10&lt;=5000,'Tabla probabilidad'!$D$8,IF(H10&gt;5000,'Tabla probabilidad'!$D$9)))))</f>
        <v>0.4</v>
      </c>
      <c r="K10" s="286" t="s">
        <v>267</v>
      </c>
      <c r="L10" s="28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8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86" t="str">
        <f>VLOOKUP((I10&amp;L10),Hoja1!$B$4:$C$28,2,0)</f>
        <v>Moderado</v>
      </c>
      <c r="O10" s="193">
        <v>1</v>
      </c>
      <c r="P10" s="189" t="s">
        <v>268</v>
      </c>
      <c r="Q10" s="193" t="str">
        <f t="shared" ref="Q10:Q25"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07" t="str">
        <f>IF(AB10&lt;=20%,'Tabla probabilidad'!$B$5,IF(AB10&lt;=40%,'Tabla probabilidad'!$B$6,IF(AB10&lt;=60%,'Tabla probabilidad'!$B$7,IF(AB10&lt;=80%,'Tabla probabilidad'!$B$8,IF(AB10&lt;=100%,'Tabla probabilidad'!$B$9)))))</f>
        <v>Baja</v>
      </c>
      <c r="AB10" s="307">
        <f>AVERAGE(Z10:Z12)</f>
        <v>0.22</v>
      </c>
      <c r="AC10" s="194" t="str">
        <f t="shared" ref="AC10:AC25" si="1">IF(AD10&lt;=20%,"Leve",IF(AD10&lt;=40%,"Menor",IF(AD10&lt;=60%,"Moderado",IF(AD10&lt;=80%,"Mayor",IF(AD10&lt;=100%,"Catastrófico")))))</f>
        <v>Menor</v>
      </c>
      <c r="AD10" s="194">
        <f>IF(Q10="Probabilidad",(($M$10-0)),IF(Q10="Impacto",($M$10-($M$10*T10))))</f>
        <v>0.4</v>
      </c>
      <c r="AE10" s="307" t="str">
        <f>IF(AF10&lt;=20%,"Leve",IF(AF10&lt;=40%,"Menor",IF(AF10&lt;=60%,"Moderado",IF(AF10&lt;=80%,"Mayor",IF(AF10&lt;=100%,"Catastrófico")))))</f>
        <v>Menor</v>
      </c>
      <c r="AF10" s="307">
        <f>AVERAGE(AD10:AD12)</f>
        <v>0.40000000000000008</v>
      </c>
      <c r="AG10" s="292" t="str">
        <f>VLOOKUP(AA10&amp;AE10,Hoja1!$B$4:$C$28,2,0)</f>
        <v>Moderado</v>
      </c>
      <c r="AH10" s="292" t="s">
        <v>274</v>
      </c>
      <c r="AI10" s="292" t="s">
        <v>275</v>
      </c>
      <c r="AJ10" s="292" t="s">
        <v>276</v>
      </c>
      <c r="AK10" s="292" t="s">
        <v>277</v>
      </c>
      <c r="AL10" s="292" t="s">
        <v>277</v>
      </c>
      <c r="AM10" s="315" t="s">
        <v>278</v>
      </c>
      <c r="AN10" s="286" t="s">
        <v>279</v>
      </c>
    </row>
    <row r="11" spans="1:298" ht="43.15">
      <c r="A11" s="288"/>
      <c r="B11" s="290"/>
      <c r="C11" s="297"/>
      <c r="D11" s="196" t="s">
        <v>280</v>
      </c>
      <c r="E11" s="299"/>
      <c r="F11" s="301"/>
      <c r="G11" s="288"/>
      <c r="H11" s="286"/>
      <c r="I11" s="309"/>
      <c r="J11" s="311"/>
      <c r="K11" s="286"/>
      <c r="L11" s="306"/>
      <c r="M11" s="306"/>
      <c r="N11" s="286"/>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08"/>
      <c r="AB11" s="308"/>
      <c r="AC11" s="194" t="str">
        <f t="shared" si="1"/>
        <v>Menor</v>
      </c>
      <c r="AD11" s="194">
        <f>IF(Q11="Probabilidad",(($M$10-0)),IF(Q11="Impacto",($M$10-($M$10*T11))))</f>
        <v>0.4</v>
      </c>
      <c r="AE11" s="308"/>
      <c r="AF11" s="308"/>
      <c r="AG11" s="293"/>
      <c r="AH11" s="293"/>
      <c r="AI11" s="293"/>
      <c r="AJ11" s="293"/>
      <c r="AK11" s="293"/>
      <c r="AL11" s="293"/>
      <c r="AM11" s="316"/>
      <c r="AN11" s="286"/>
    </row>
    <row r="12" spans="1:298" ht="57.6">
      <c r="A12" s="288"/>
      <c r="B12" s="290"/>
      <c r="C12" s="297"/>
      <c r="D12" s="196" t="s">
        <v>282</v>
      </c>
      <c r="E12" s="299"/>
      <c r="F12" s="301"/>
      <c r="G12" s="288"/>
      <c r="H12" s="286"/>
      <c r="I12" s="309"/>
      <c r="J12" s="311"/>
      <c r="K12" s="286"/>
      <c r="L12" s="306"/>
      <c r="M12" s="306"/>
      <c r="N12" s="286"/>
      <c r="O12" s="193">
        <v>3</v>
      </c>
      <c r="P12" s="190" t="s">
        <v>283</v>
      </c>
      <c r="Q12" s="193" t="str">
        <f t="shared" si="0"/>
        <v>Probabilidad</v>
      </c>
      <c r="R12" s="193" t="s">
        <v>269</v>
      </c>
      <c r="S12" s="193" t="s">
        <v>270</v>
      </c>
      <c r="T12" s="194">
        <f>VLOOKUP(R12&amp;S12,Hoja1!$Q$4:$R$9,2,0)</f>
        <v>0.45</v>
      </c>
      <c r="U12" s="193" t="s">
        <v>271</v>
      </c>
      <c r="V12" s="193" t="s">
        <v>272</v>
      </c>
      <c r="W12" s="193" t="s">
        <v>273</v>
      </c>
      <c r="X12" s="194">
        <f t="shared" ref="X12" si="2">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08"/>
      <c r="AB12" s="308"/>
      <c r="AC12" s="194" t="str">
        <f t="shared" si="1"/>
        <v>Menor</v>
      </c>
      <c r="AD12" s="194">
        <f>IF(Q12="Probabilidad",(($M$10-0)),IF(Q12="Impacto",($M$10-($M$10*T12))))</f>
        <v>0.4</v>
      </c>
      <c r="AE12" s="308"/>
      <c r="AF12" s="308"/>
      <c r="AG12" s="293"/>
      <c r="AH12" s="293"/>
      <c r="AI12" s="293"/>
      <c r="AJ12" s="293"/>
      <c r="AK12" s="293"/>
      <c r="AL12" s="293"/>
      <c r="AM12" s="316"/>
      <c r="AN12" s="286"/>
    </row>
    <row r="13" spans="1:298" ht="43.15">
      <c r="A13" s="286">
        <v>2</v>
      </c>
      <c r="B13" s="292" t="s">
        <v>284</v>
      </c>
      <c r="C13" s="286" t="s">
        <v>285</v>
      </c>
      <c r="D13" s="198" t="s">
        <v>286</v>
      </c>
      <c r="E13" s="304" t="s">
        <v>287</v>
      </c>
      <c r="F13" s="300" t="s">
        <v>288</v>
      </c>
      <c r="G13" s="286" t="s">
        <v>289</v>
      </c>
      <c r="H13" s="289">
        <v>6</v>
      </c>
      <c r="I13" s="309" t="str">
        <f>IF(H13&lt;=2,'Tabla probabilidad'!$B$5,IF(H13&lt;=24,'Tabla probabilidad'!$B$6,IF(H13&lt;=500,'Tabla probabilidad'!$B$7,IF(H13&lt;=5000,'Tabla probabilidad'!$B$8,IF(H13&gt;5000,'Tabla probabilidad'!$B$9)))))</f>
        <v>Baja</v>
      </c>
      <c r="J13" s="311">
        <f>IF(H13&lt;=2,'Tabla probabilidad'!$D$5,IF(H13&lt;=24,'Tabla probabilidad'!$D$6,IF(H13&lt;=500,'Tabla probabilidad'!$D$7,IF(H13&lt;=5000,'Tabla probabilidad'!$D$8,IF(H13&gt;5000,'Tabla probabilidad'!$D$9)))))</f>
        <v>0.4</v>
      </c>
      <c r="K13" s="286" t="s">
        <v>290</v>
      </c>
      <c r="L13" s="286"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86"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86" t="str">
        <f>VLOOKUP((I13&amp;L13),Hoja1!$B$4:$C$28,2,0)</f>
        <v>Bajo</v>
      </c>
      <c r="O13" s="193">
        <v>1</v>
      </c>
      <c r="P13" s="189" t="s">
        <v>291</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07" t="str">
        <f>IF(AB13&lt;=20%,'Tabla probabilidad'!$B$5,IF(AB13&lt;=40%,'Tabla probabilidad'!$B$6,IF(AB13&lt;=60%,'Tabla probabilidad'!$B$7,IF(AB13&lt;=80%,'Tabla probabilidad'!$B$8,IF(AB13&lt;=100%,'Tabla probabilidad'!$B$9)))))</f>
        <v>Baja</v>
      </c>
      <c r="AB13" s="307">
        <f>AVERAGE(Z13:Z15)</f>
        <v>0.22</v>
      </c>
      <c r="AC13" s="194" t="str">
        <f t="shared" si="1"/>
        <v>Leve</v>
      </c>
      <c r="AD13" s="194">
        <f>IF(Q13="Probabilidad",(($M$13-0)),IF(Q13="Impacto",($M$13-($M$13*T13))))</f>
        <v>0.2</v>
      </c>
      <c r="AE13" s="307" t="str">
        <f>IF(AF13&lt;=20%,"Leve",IF(AF13&lt;=40%,"Menor",IF(AF13&lt;=60%,"Moderado",IF(AF13&lt;=80%,"Mayor",IF(AF13&lt;=100%,"Catastrófico")))))</f>
        <v>Leve</v>
      </c>
      <c r="AF13" s="307">
        <f>AVERAGE(AD13:AD15)</f>
        <v>0.20000000000000004</v>
      </c>
      <c r="AG13" s="292" t="str">
        <f>VLOOKUP(AA13&amp;AE13,Hoja1!$B$4:$C$28,2,0)</f>
        <v>Bajo</v>
      </c>
      <c r="AH13" s="292" t="s">
        <v>274</v>
      </c>
      <c r="AI13" s="304" t="s">
        <v>275</v>
      </c>
      <c r="AJ13" s="292" t="s">
        <v>276</v>
      </c>
      <c r="AK13" s="318" t="s">
        <v>277</v>
      </c>
      <c r="AL13" s="318" t="s">
        <v>277</v>
      </c>
      <c r="AM13" s="315" t="s">
        <v>278</v>
      </c>
      <c r="AN13" s="286" t="s">
        <v>279</v>
      </c>
    </row>
    <row r="14" spans="1:298" ht="57.75" customHeight="1">
      <c r="A14" s="286"/>
      <c r="B14" s="293"/>
      <c r="C14" s="286"/>
      <c r="D14" s="199" t="s">
        <v>292</v>
      </c>
      <c r="E14" s="305"/>
      <c r="F14" s="305"/>
      <c r="G14" s="286"/>
      <c r="H14" s="290"/>
      <c r="I14" s="309"/>
      <c r="J14" s="311"/>
      <c r="K14" s="286"/>
      <c r="L14" s="306"/>
      <c r="M14" s="306"/>
      <c r="N14" s="286"/>
      <c r="O14" s="193">
        <v>2</v>
      </c>
      <c r="P14" s="189" t="s">
        <v>293</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08"/>
      <c r="AB14" s="308"/>
      <c r="AC14" s="194" t="str">
        <f t="shared" si="1"/>
        <v>Leve</v>
      </c>
      <c r="AD14" s="194">
        <f t="shared" ref="AD14:AD15" si="3">IF(Q14="Probabilidad",(($M$13-0)),IF(Q14="Impacto",($M$13-($M$13*T14))))</f>
        <v>0.2</v>
      </c>
      <c r="AE14" s="308"/>
      <c r="AF14" s="308"/>
      <c r="AG14" s="293"/>
      <c r="AH14" s="293"/>
      <c r="AI14" s="305"/>
      <c r="AJ14" s="293"/>
      <c r="AK14" s="293"/>
      <c r="AL14" s="293"/>
      <c r="AM14" s="316"/>
      <c r="AN14" s="286"/>
    </row>
    <row r="15" spans="1:298" ht="43.15">
      <c r="A15" s="286"/>
      <c r="B15" s="293"/>
      <c r="C15" s="286"/>
      <c r="D15" s="199" t="s">
        <v>294</v>
      </c>
      <c r="E15" s="305"/>
      <c r="F15" s="305"/>
      <c r="G15" s="286"/>
      <c r="H15" s="290"/>
      <c r="I15" s="309"/>
      <c r="J15" s="311"/>
      <c r="K15" s="286"/>
      <c r="L15" s="306"/>
      <c r="M15" s="306"/>
      <c r="N15" s="286"/>
      <c r="O15" s="193">
        <v>3</v>
      </c>
      <c r="P15" s="189" t="s">
        <v>295</v>
      </c>
      <c r="Q15" s="193" t="str">
        <f t="shared" si="0"/>
        <v>Probabilidad</v>
      </c>
      <c r="R15" s="193" t="s">
        <v>269</v>
      </c>
      <c r="S15" s="193" t="s">
        <v>270</v>
      </c>
      <c r="T15" s="194">
        <f>VLOOKUP(R15&amp;S15,Hoja1!$Q$4:$R$9,2,0)</f>
        <v>0.45</v>
      </c>
      <c r="U15" s="193" t="s">
        <v>271</v>
      </c>
      <c r="V15" s="193" t="s">
        <v>272</v>
      </c>
      <c r="W15" s="193" t="s">
        <v>273</v>
      </c>
      <c r="X15" s="194">
        <f t="shared" ref="X15" si="4">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08"/>
      <c r="AB15" s="308"/>
      <c r="AC15" s="194" t="str">
        <f t="shared" si="1"/>
        <v>Leve</v>
      </c>
      <c r="AD15" s="194">
        <f t="shared" si="3"/>
        <v>0.2</v>
      </c>
      <c r="AE15" s="308"/>
      <c r="AF15" s="308"/>
      <c r="AG15" s="293"/>
      <c r="AH15" s="293"/>
      <c r="AI15" s="305"/>
      <c r="AJ15" s="293"/>
      <c r="AK15" s="293"/>
      <c r="AL15" s="293"/>
      <c r="AM15" s="316"/>
      <c r="AN15" s="286"/>
    </row>
    <row r="16" spans="1:298" ht="66.75" customHeight="1">
      <c r="A16" s="288">
        <v>3</v>
      </c>
      <c r="B16" s="289" t="s">
        <v>296</v>
      </c>
      <c r="C16" s="288" t="s">
        <v>285</v>
      </c>
      <c r="D16" s="196" t="s">
        <v>297</v>
      </c>
      <c r="E16" s="298" t="s">
        <v>298</v>
      </c>
      <c r="F16" s="300" t="s">
        <v>299</v>
      </c>
      <c r="G16" s="288" t="s">
        <v>266</v>
      </c>
      <c r="H16" s="286">
        <v>4</v>
      </c>
      <c r="I16" s="309" t="str">
        <f>IF(H16&lt;=2,'Tabla probabilidad'!$B$5,IF(H16&lt;=24,'Tabla probabilidad'!$B$6,IF(H16&lt;=500,'Tabla probabilidad'!$B$7,IF(H16&lt;=5000,'Tabla probabilidad'!$B$8,IF(H16&gt;5000,'Tabla probabilidad'!$B$9)))))</f>
        <v>Baja</v>
      </c>
      <c r="J16" s="311">
        <f>IF(H16&lt;=2,'Tabla probabilidad'!$D$5,IF(H16&lt;=24,'Tabla probabilidad'!$D$6,IF(H16&lt;=500,'Tabla probabilidad'!$D$7,IF(H16&lt;=5000,'Tabla probabilidad'!$D$8,IF(H16&gt;5000,'Tabla probabilidad'!$D$9)))))</f>
        <v>0.4</v>
      </c>
      <c r="K16" s="286" t="s">
        <v>300</v>
      </c>
      <c r="L16" s="286"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86"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86"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07" t="str">
        <f>IF(AB16&lt;=20%,'Tabla probabilidad'!$B$5,IF(AB16&lt;=40%,'Tabla probabilidad'!$B$6,IF(AB16&lt;=60%,'Tabla probabilidad'!$B$7,IF(AB16&lt;=80%,'Tabla probabilidad'!$B$8,IF(AB16&lt;=100%,'Tabla probabilidad'!$B$9)))))</f>
        <v>Baja</v>
      </c>
      <c r="AB16" s="307">
        <f>AVERAGE(Z16:Z19)</f>
        <v>0.22</v>
      </c>
      <c r="AC16" s="194" t="str">
        <f t="shared" si="1"/>
        <v>Leve</v>
      </c>
      <c r="AD16" s="194">
        <f>IF(Q16="Probabilidad",(($M$16-0)),IF(Q16="Impacto",($M$16-($M$16*T16))))</f>
        <v>0.2</v>
      </c>
      <c r="AE16" s="307" t="str">
        <f>IF(AF16&lt;=20%,"Leve",IF(AF16&lt;=40%,"Menor",IF(AF16&lt;=60%,"Moderado",IF(AF16&lt;=80%,"Mayor",IF(AF16&lt;=100%,"Catastrófico")))))</f>
        <v>Leve</v>
      </c>
      <c r="AF16" s="307">
        <f>AVERAGE(AD16:AD19)</f>
        <v>0.2</v>
      </c>
      <c r="AG16" s="292" t="str">
        <f>VLOOKUP(AA16&amp;AE16,Hoja1!$B$4:$C$28,2,0)</f>
        <v>Bajo</v>
      </c>
      <c r="AH16" s="292" t="s">
        <v>274</v>
      </c>
      <c r="AI16" s="292" t="s">
        <v>275</v>
      </c>
      <c r="AJ16" s="292" t="s">
        <v>276</v>
      </c>
      <c r="AK16" s="292" t="s">
        <v>277</v>
      </c>
      <c r="AL16" s="292" t="s">
        <v>277</v>
      </c>
      <c r="AM16" s="315" t="s">
        <v>278</v>
      </c>
      <c r="AN16" s="286" t="s">
        <v>279</v>
      </c>
    </row>
    <row r="17" spans="1:40" ht="69" customHeight="1">
      <c r="A17" s="288"/>
      <c r="B17" s="290"/>
      <c r="C17" s="288"/>
      <c r="D17" s="136" t="s">
        <v>302</v>
      </c>
      <c r="E17" s="299"/>
      <c r="F17" s="301"/>
      <c r="G17" s="288"/>
      <c r="H17" s="286"/>
      <c r="I17" s="309"/>
      <c r="J17" s="311"/>
      <c r="K17" s="286"/>
      <c r="L17" s="306"/>
      <c r="M17" s="306"/>
      <c r="N17" s="286"/>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08"/>
      <c r="AB17" s="308"/>
      <c r="AC17" s="194" t="str">
        <f t="shared" si="1"/>
        <v>Leve</v>
      </c>
      <c r="AD17" s="194">
        <f>IF(Q17="Probabilidad",(($M$16-0)),IF(Q17="Impacto",($M$16-($M$16*T17))))</f>
        <v>0.2</v>
      </c>
      <c r="AE17" s="308"/>
      <c r="AF17" s="308"/>
      <c r="AG17" s="293"/>
      <c r="AH17" s="293"/>
      <c r="AI17" s="293"/>
      <c r="AJ17" s="293"/>
      <c r="AK17" s="293"/>
      <c r="AL17" s="293"/>
      <c r="AM17" s="316"/>
      <c r="AN17" s="286"/>
    </row>
    <row r="18" spans="1:40" ht="75.75" customHeight="1">
      <c r="A18" s="288"/>
      <c r="B18" s="290"/>
      <c r="C18" s="288"/>
      <c r="D18" s="136" t="s">
        <v>304</v>
      </c>
      <c r="E18" s="299"/>
      <c r="F18" s="301"/>
      <c r="G18" s="288"/>
      <c r="H18" s="286"/>
      <c r="I18" s="309"/>
      <c r="J18" s="311"/>
      <c r="K18" s="286"/>
      <c r="L18" s="306"/>
      <c r="M18" s="306"/>
      <c r="N18" s="286"/>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08"/>
      <c r="AB18" s="308"/>
      <c r="AC18" s="194" t="str">
        <f t="shared" si="1"/>
        <v>Leve</v>
      </c>
      <c r="AD18" s="194">
        <f>IF(Q18="Probabilidad",(($M$16-0)),IF(Q18="Impacto",($M$16-($M$16*T18))))</f>
        <v>0.2</v>
      </c>
      <c r="AE18" s="308"/>
      <c r="AF18" s="308"/>
      <c r="AG18" s="293"/>
      <c r="AH18" s="293"/>
      <c r="AI18" s="293"/>
      <c r="AJ18" s="293"/>
      <c r="AK18" s="293"/>
      <c r="AL18" s="293"/>
      <c r="AM18" s="316"/>
      <c r="AN18" s="286"/>
    </row>
    <row r="19" spans="1:40" ht="64.5" customHeight="1">
      <c r="A19" s="288"/>
      <c r="B19" s="291"/>
      <c r="C19" s="288"/>
      <c r="D19" s="197" t="s">
        <v>306</v>
      </c>
      <c r="E19" s="313"/>
      <c r="F19" s="314"/>
      <c r="G19" s="288"/>
      <c r="H19" s="286"/>
      <c r="I19" s="309"/>
      <c r="J19" s="311"/>
      <c r="K19" s="286"/>
      <c r="L19" s="306"/>
      <c r="M19" s="306"/>
      <c r="N19" s="286"/>
      <c r="O19" s="193">
        <v>4</v>
      </c>
      <c r="P19" s="190"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12"/>
      <c r="AB19" s="312"/>
      <c r="AC19" s="194" t="str">
        <f t="shared" si="1"/>
        <v>Leve</v>
      </c>
      <c r="AD19" s="194">
        <f>IF(Q19="Probabilidad",(($M$16-0)),IF(Q19="Impacto",($M$16-($M$16*T19))))</f>
        <v>0.2</v>
      </c>
      <c r="AE19" s="312"/>
      <c r="AF19" s="312"/>
      <c r="AG19" s="294"/>
      <c r="AH19" s="294"/>
      <c r="AI19" s="294"/>
      <c r="AJ19" s="294"/>
      <c r="AK19" s="294"/>
      <c r="AL19" s="294"/>
      <c r="AM19" s="317"/>
      <c r="AN19" s="286"/>
    </row>
    <row r="20" spans="1:40" ht="57" customHeight="1">
      <c r="A20" s="288">
        <v>4</v>
      </c>
      <c r="B20" s="289" t="s">
        <v>308</v>
      </c>
      <c r="C20" s="288" t="s">
        <v>285</v>
      </c>
      <c r="D20" s="195" t="s">
        <v>309</v>
      </c>
      <c r="E20" s="298" t="s">
        <v>310</v>
      </c>
      <c r="F20" s="300" t="s">
        <v>311</v>
      </c>
      <c r="G20" s="288" t="s">
        <v>266</v>
      </c>
      <c r="H20" s="288">
        <v>4</v>
      </c>
      <c r="I20" s="309" t="str">
        <f>IF(H20&lt;=2,'Tabla probabilidad'!$B$5,IF(H20&lt;=24,'Tabla probabilidad'!$B$6,IF(H20&lt;=500,'Tabla probabilidad'!$B$7,IF(H20&lt;=5000,'Tabla probabilidad'!$B$8,IF(H20&gt;5000,'Tabla probabilidad'!$B$9)))))</f>
        <v>Baja</v>
      </c>
      <c r="J20" s="311">
        <f>IF(H20&lt;=2,'Tabla probabilidad'!$D$5,IF(H20&lt;=24,'Tabla probabilidad'!$D$6,IF(H20&lt;=500,'Tabla probabilidad'!$D$7,IF(H20&lt;=5000,'Tabla probabilidad'!$D$8,IF(H20&gt;5000,'Tabla probabilidad'!$D$9)))))</f>
        <v>0.4</v>
      </c>
      <c r="K20" s="286" t="s">
        <v>267</v>
      </c>
      <c r="L20" s="286"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86"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86"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07" t="str">
        <f>IF(AB20&lt;=20%,'Tabla probabilidad'!$B$5,IF(AB20&lt;=40%,'Tabla probabilidad'!$B$6,IF(AB20&lt;=60%,'Tabla probabilidad'!$B$7,IF(AB20&lt;=80%,'Tabla probabilidad'!$B$8,IF(AB20&lt;=100%,'Tabla probabilidad'!$B$9)))))</f>
        <v>Baja</v>
      </c>
      <c r="AB20" s="307">
        <f>AVERAGE(Z20:Z23)</f>
        <v>0.23</v>
      </c>
      <c r="AC20" s="194" t="str">
        <f t="shared" si="1"/>
        <v>Menor</v>
      </c>
      <c r="AD20" s="194">
        <f>IF(Q20="Probabilidad",(($M$20-0)),IF(Q20="Impacto",($M$20-($M$20*T20))))</f>
        <v>0.4</v>
      </c>
      <c r="AE20" s="307" t="str">
        <f>IF(AF20&lt;=20%,"Leve",IF(AF20&lt;=40%,"Menor",IF(AF20&lt;=60%,"Moderado",IF(AF20&lt;=80%,"Mayor",IF(AF20&lt;=100%,"Catastrófico")))))</f>
        <v>Menor</v>
      </c>
      <c r="AF20" s="307">
        <f>AVERAGE(AD20:AD23)</f>
        <v>0.4</v>
      </c>
      <c r="AG20" s="292" t="str">
        <f>VLOOKUP(AA20&amp;AE20,Hoja1!$B$4:$C$28,2,0)</f>
        <v>Moderado</v>
      </c>
      <c r="AH20" s="292" t="s">
        <v>274</v>
      </c>
      <c r="AI20" s="292" t="s">
        <v>275</v>
      </c>
      <c r="AJ20" s="292" t="s">
        <v>276</v>
      </c>
      <c r="AK20" s="292" t="s">
        <v>277</v>
      </c>
      <c r="AL20" s="292" t="s">
        <v>277</v>
      </c>
      <c r="AM20" s="292" t="s">
        <v>278</v>
      </c>
      <c r="AN20" s="286" t="s">
        <v>279</v>
      </c>
    </row>
    <row r="21" spans="1:40" ht="57.75" customHeight="1">
      <c r="A21" s="288"/>
      <c r="B21" s="290"/>
      <c r="C21" s="288"/>
      <c r="D21" s="195" t="s">
        <v>313</v>
      </c>
      <c r="E21" s="299"/>
      <c r="F21" s="301"/>
      <c r="G21" s="288"/>
      <c r="H21" s="288"/>
      <c r="I21" s="309"/>
      <c r="J21" s="311"/>
      <c r="K21" s="286"/>
      <c r="L21" s="306"/>
      <c r="M21" s="306"/>
      <c r="N21" s="286"/>
      <c r="O21" s="193">
        <v>2</v>
      </c>
      <c r="P21" s="189" t="s">
        <v>314</v>
      </c>
      <c r="Q21" s="193" t="str">
        <f t="shared" si="0"/>
        <v>Probabilidad</v>
      </c>
      <c r="R21" s="193" t="s">
        <v>269</v>
      </c>
      <c r="S21" s="193" t="s">
        <v>270</v>
      </c>
      <c r="T21" s="194">
        <f>VLOOKUP(R21&amp;S21,Hoja1!$Q$4:$R$9,2,0)</f>
        <v>0.45</v>
      </c>
      <c r="U21" s="193" t="s">
        <v>271</v>
      </c>
      <c r="V21" s="193" t="s">
        <v>272</v>
      </c>
      <c r="W21" s="193" t="s">
        <v>273</v>
      </c>
      <c r="X21" s="194">
        <f t="shared" ref="X21:X23" si="5">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08"/>
      <c r="AB21" s="308"/>
      <c r="AC21" s="194" t="str">
        <f t="shared" si="1"/>
        <v>Menor</v>
      </c>
      <c r="AD21" s="194">
        <f t="shared" ref="AD21:AD23" si="6">IF(Q21="Probabilidad",(($M$20-0)),IF(Q21="Impacto",($M$20-($M$20*T21))))</f>
        <v>0.4</v>
      </c>
      <c r="AE21" s="308"/>
      <c r="AF21" s="308"/>
      <c r="AG21" s="293"/>
      <c r="AH21" s="293"/>
      <c r="AI21" s="293"/>
      <c r="AJ21" s="293"/>
      <c r="AK21" s="293"/>
      <c r="AL21" s="293"/>
      <c r="AM21" s="293"/>
      <c r="AN21" s="286"/>
    </row>
    <row r="22" spans="1:40" ht="72">
      <c r="A22" s="288"/>
      <c r="B22" s="290"/>
      <c r="C22" s="288"/>
      <c r="D22" s="196" t="s">
        <v>315</v>
      </c>
      <c r="E22" s="299"/>
      <c r="F22" s="301"/>
      <c r="G22" s="288"/>
      <c r="H22" s="288"/>
      <c r="I22" s="309"/>
      <c r="J22" s="311"/>
      <c r="K22" s="286"/>
      <c r="L22" s="306"/>
      <c r="M22" s="306"/>
      <c r="N22" s="286"/>
      <c r="O22" s="193">
        <v>3</v>
      </c>
      <c r="P22" s="189" t="s">
        <v>316</v>
      </c>
      <c r="Q22" s="193" t="str">
        <f t="shared" si="0"/>
        <v>Probabilidad</v>
      </c>
      <c r="R22" s="193" t="s">
        <v>269</v>
      </c>
      <c r="S22" s="193" t="s">
        <v>270</v>
      </c>
      <c r="T22" s="194">
        <f>VLOOKUP(R22&amp;S22,Hoja1!$Q$4:$R$9,2,0)</f>
        <v>0.45</v>
      </c>
      <c r="U22" s="193" t="s">
        <v>271</v>
      </c>
      <c r="V22" s="193" t="s">
        <v>272</v>
      </c>
      <c r="W22" s="193" t="s">
        <v>273</v>
      </c>
      <c r="X22" s="194">
        <f t="shared" si="5"/>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08"/>
      <c r="AB22" s="308"/>
      <c r="AC22" s="194" t="str">
        <f t="shared" si="1"/>
        <v>Menor</v>
      </c>
      <c r="AD22" s="194">
        <f t="shared" si="6"/>
        <v>0.4</v>
      </c>
      <c r="AE22" s="308"/>
      <c r="AF22" s="308"/>
      <c r="AG22" s="293"/>
      <c r="AH22" s="293"/>
      <c r="AI22" s="293"/>
      <c r="AJ22" s="293"/>
      <c r="AK22" s="293"/>
      <c r="AL22" s="293"/>
      <c r="AM22" s="293"/>
      <c r="AN22" s="286"/>
    </row>
    <row r="23" spans="1:40" ht="72">
      <c r="A23" s="288"/>
      <c r="B23" s="290"/>
      <c r="C23" s="288"/>
      <c r="D23" s="196" t="s">
        <v>317</v>
      </c>
      <c r="E23" s="299"/>
      <c r="F23" s="301"/>
      <c r="G23" s="288"/>
      <c r="H23" s="288"/>
      <c r="I23" s="309"/>
      <c r="J23" s="311"/>
      <c r="K23" s="286"/>
      <c r="L23" s="306"/>
      <c r="M23" s="306"/>
      <c r="N23" s="286"/>
      <c r="O23" s="193">
        <v>4</v>
      </c>
      <c r="P23" s="188" t="s">
        <v>318</v>
      </c>
      <c r="Q23" s="193" t="str">
        <f t="shared" si="0"/>
        <v>Probabilidad</v>
      </c>
      <c r="R23" s="193" t="s">
        <v>319</v>
      </c>
      <c r="S23" s="193" t="s">
        <v>270</v>
      </c>
      <c r="T23" s="194">
        <f>VLOOKUP(R23&amp;S23,Hoja1!$Q$4:$R$9,2,0)</f>
        <v>0.35</v>
      </c>
      <c r="U23" s="193" t="s">
        <v>271</v>
      </c>
      <c r="V23" s="193" t="s">
        <v>272</v>
      </c>
      <c r="W23" s="193" t="s">
        <v>273</v>
      </c>
      <c r="X23" s="194">
        <f t="shared" si="5"/>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08"/>
      <c r="AB23" s="308"/>
      <c r="AC23" s="194" t="str">
        <f t="shared" si="1"/>
        <v>Menor</v>
      </c>
      <c r="AD23" s="194">
        <f t="shared" si="6"/>
        <v>0.4</v>
      </c>
      <c r="AE23" s="308"/>
      <c r="AF23" s="308"/>
      <c r="AG23" s="293"/>
      <c r="AH23" s="293"/>
      <c r="AI23" s="293"/>
      <c r="AJ23" s="293"/>
      <c r="AK23" s="293"/>
      <c r="AL23" s="293"/>
      <c r="AM23" s="293"/>
      <c r="AN23" s="286"/>
    </row>
    <row r="24" spans="1:40" ht="43.15">
      <c r="A24" s="288">
        <v>5</v>
      </c>
      <c r="B24" s="289" t="s">
        <v>320</v>
      </c>
      <c r="C24" s="288" t="s">
        <v>285</v>
      </c>
      <c r="D24" s="196" t="s">
        <v>321</v>
      </c>
      <c r="E24" s="300" t="s">
        <v>322</v>
      </c>
      <c r="F24" s="300" t="s">
        <v>323</v>
      </c>
      <c r="G24" s="288" t="s">
        <v>324</v>
      </c>
      <c r="H24" s="288">
        <v>4</v>
      </c>
      <c r="I24" s="309" t="str">
        <f>IF(H24&lt;=2,'Tabla probabilidad'!$B$5,IF(H24&lt;=24,'Tabla probabilidad'!$B$6,IF(H24&lt;=500,'Tabla probabilidad'!$B$7,IF(H24&lt;=5000,'Tabla probabilidad'!$B$8,IF(H24&gt;5000,'Tabla probabilidad'!$B$9)))))</f>
        <v>Baja</v>
      </c>
      <c r="J24" s="311">
        <f>IF(H24&lt;=2,'Tabla probabilidad'!$D$5,IF(H24&lt;=24,'Tabla probabilidad'!$D$6,IF(H24&lt;=500,'Tabla probabilidad'!$D$7,IF(H24&lt;=5000,'Tabla probabilidad'!$D$8,IF(H24&gt;5000,'Tabla probabilidad'!$D$9)))))</f>
        <v>0.4</v>
      </c>
      <c r="K24" s="286" t="s">
        <v>300</v>
      </c>
      <c r="L24" s="286"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86"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86" t="str">
        <f>VLOOKUP((I24&amp;L24),Hoja1!$B$4:$C$28,2,0)</f>
        <v>Bajo</v>
      </c>
      <c r="O24" s="193">
        <v>1</v>
      </c>
      <c r="P24" s="214"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07" t="str">
        <f>IF(AB24&lt;=20%,'Tabla probabilidad'!$B$5,IF(AB24&lt;=40%,'Tabla probabilidad'!$B$6,IF(AB24&lt;=60%,'Tabla probabilidad'!$B$7,IF(AB24&lt;=80%,'Tabla probabilidad'!$B$8,IF(AB24&lt;=100%,'Tabla probabilidad'!$B$9)))))</f>
        <v>Baja</v>
      </c>
      <c r="AB24" s="307">
        <f>AVERAGE(Z24:Z25)</f>
        <v>0.22</v>
      </c>
      <c r="AC24" s="194" t="str">
        <f t="shared" si="1"/>
        <v>Leve</v>
      </c>
      <c r="AD24" s="194">
        <f>IF(Q24="Probabilidad",(($M$24-0)),IF(Q24="Impacto",($M$24-($M$24*T24))))</f>
        <v>0.2</v>
      </c>
      <c r="AE24" s="307" t="str">
        <f>IF(AF24&lt;=20%,"Leve",IF(AF24&lt;=40%,"Menor",IF(AF24&lt;=60%,"Moderado",IF(AF24&lt;=80%,"Mayor",IF(AF24&lt;=100%,"Catastrófico")))))</f>
        <v>Leve</v>
      </c>
      <c r="AF24" s="307">
        <f>AVERAGE(AD24:AD25)</f>
        <v>0.2</v>
      </c>
      <c r="AG24" s="292" t="str">
        <f>VLOOKUP(AA24&amp;AE24,Hoja1!$B$4:$C$28,2,0)</f>
        <v>Bajo</v>
      </c>
      <c r="AH24" s="292" t="s">
        <v>326</v>
      </c>
      <c r="AI24" s="292" t="s">
        <v>327</v>
      </c>
      <c r="AJ24" s="292" t="s">
        <v>276</v>
      </c>
      <c r="AK24" s="292" t="s">
        <v>328</v>
      </c>
      <c r="AL24" s="292" t="s">
        <v>328</v>
      </c>
      <c r="AM24" s="315" t="s">
        <v>278</v>
      </c>
      <c r="AN24" s="286" t="s">
        <v>279</v>
      </c>
    </row>
    <row r="25" spans="1:40" ht="86.45">
      <c r="A25" s="288"/>
      <c r="B25" s="290"/>
      <c r="C25" s="288"/>
      <c r="D25" s="196" t="s">
        <v>329</v>
      </c>
      <c r="E25" s="301"/>
      <c r="F25" s="301"/>
      <c r="G25" s="288"/>
      <c r="H25" s="288"/>
      <c r="I25" s="309"/>
      <c r="J25" s="311"/>
      <c r="K25" s="286"/>
      <c r="L25" s="306"/>
      <c r="M25" s="306"/>
      <c r="N25" s="286"/>
      <c r="O25" s="193">
        <v>2</v>
      </c>
      <c r="P25" s="189" t="s">
        <v>330</v>
      </c>
      <c r="Q25" s="193" t="str">
        <f t="shared" si="0"/>
        <v>Probabilidad</v>
      </c>
      <c r="R25" s="193" t="s">
        <v>269</v>
      </c>
      <c r="S25" s="193" t="s">
        <v>270</v>
      </c>
      <c r="T25" s="194">
        <f>VLOOKUP(R25&amp;S25,Hoja1!$Q$4:$R$9,2,0)</f>
        <v>0.45</v>
      </c>
      <c r="U25" s="193" t="s">
        <v>271</v>
      </c>
      <c r="V25" s="193" t="s">
        <v>272</v>
      </c>
      <c r="W25" s="193" t="s">
        <v>273</v>
      </c>
      <c r="X25" s="194">
        <f t="shared" ref="X25" si="7">IF(Q25="Probabilidad",($J$24*T25),IF(Q25="Impacto"," "))</f>
        <v>0.18000000000000002</v>
      </c>
      <c r="Y25" s="194" t="str">
        <f>IF(Z25&lt;=20%,'Tabla probabilidad'!$B$5,IF(Z25&lt;=40%,'Tabla probabilidad'!$B$6,IF(Z25&lt;=60%,'Tabla probabilidad'!$B$7,IF(Z25&lt;=80%,'Tabla probabilidad'!$B$8,IF(Z25&lt;=100%,'Tabla probabilidad'!$B$9)))))</f>
        <v>Baja</v>
      </c>
      <c r="Z25" s="194">
        <f>IF(R25="Preventivo",(J24-(J24*T25)),IF(R25="Detectivo",(J24-(J24*T25)),IF(R25="Correctivo",(J24))))</f>
        <v>0.22</v>
      </c>
      <c r="AA25" s="308"/>
      <c r="AB25" s="308"/>
      <c r="AC25" s="194" t="str">
        <f t="shared" si="1"/>
        <v>Leve</v>
      </c>
      <c r="AD25" s="194">
        <f t="shared" ref="AD25" si="8">IF(Q25="Probabilidad",(($M$24-0)),IF(Q25="Impacto",($M$24-($M$24*T25))))</f>
        <v>0.2</v>
      </c>
      <c r="AE25" s="308"/>
      <c r="AF25" s="308"/>
      <c r="AG25" s="293"/>
      <c r="AH25" s="293"/>
      <c r="AI25" s="293"/>
      <c r="AJ25" s="293"/>
      <c r="AK25" s="293"/>
      <c r="AL25" s="293"/>
      <c r="AM25" s="316"/>
      <c r="AN25" s="286"/>
    </row>
    <row r="26" spans="1:40" ht="57.6">
      <c r="A26" s="286">
        <v>6</v>
      </c>
      <c r="B26" s="292" t="s">
        <v>331</v>
      </c>
      <c r="C26" s="310" t="s">
        <v>332</v>
      </c>
      <c r="D26" s="198" t="s">
        <v>333</v>
      </c>
      <c r="E26" s="287" t="s">
        <v>334</v>
      </c>
      <c r="F26" s="286" t="s">
        <v>335</v>
      </c>
      <c r="G26" s="286" t="s">
        <v>336</v>
      </c>
      <c r="H26" s="286">
        <v>4</v>
      </c>
      <c r="I26" s="309" t="str">
        <f>IF(H26&lt;=2,'Tabla probabilidad'!$B$5,IF(H26&lt;=24,'Tabla probabilidad'!$B$6,IF(H26&lt;=500,'Tabla probabilidad'!$B$7,IF(H26&lt;=5000,'Tabla probabilidad'!$B$8,IF(H26&gt;5000,'Tabla probabilidad'!$B$9)))))</f>
        <v>Baja</v>
      </c>
      <c r="J26" s="311">
        <f>IF(H26&lt;=2,'Tabla probabilidad'!$D$5,IF(H26&lt;=24,'Tabla probabilidad'!$D$6,IF(H26&lt;=500,'Tabla probabilidad'!$D$7,IF(H26&lt;=5000,'Tabla probabilidad'!$D$8,IF(H26&gt;5000,'Tabla probabilidad'!$D$9)))))</f>
        <v>0.4</v>
      </c>
      <c r="K26" s="286" t="s">
        <v>337</v>
      </c>
      <c r="L26" s="286"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86"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86" t="str">
        <f>VLOOKUP((I26&amp;L26),Hoja1!$B$4:$C$28,2,0)</f>
        <v>Moderado</v>
      </c>
      <c r="O26" s="193">
        <v>1</v>
      </c>
      <c r="P26" s="141" t="s">
        <v>338</v>
      </c>
      <c r="Q26" s="193" t="str">
        <f t="shared" ref="Q26:Q29" si="9">IF(R26="Preventivo","Probabilidad",IF(R26="Detectivo","Probabilidad", IF(R26="Correctivo","Impacto")))</f>
        <v>Probabilidad</v>
      </c>
      <c r="R26" s="193" t="s">
        <v>269</v>
      </c>
      <c r="S26" s="193" t="s">
        <v>270</v>
      </c>
      <c r="T26" s="194">
        <f>VLOOKUP(R26&amp;S26,Hoja1!$Q$4:$R$9,2,0)</f>
        <v>0.45</v>
      </c>
      <c r="U26" s="193" t="s">
        <v>271</v>
      </c>
      <c r="V26" s="193" t="s">
        <v>272</v>
      </c>
      <c r="W26" s="193" t="s">
        <v>273</v>
      </c>
      <c r="X26" s="194">
        <f>IF(Q26="Probabilidad",($J$26*T26),IF(Q26="Impacto"," "))</f>
        <v>0.18000000000000002</v>
      </c>
      <c r="Y26" s="194" t="str">
        <f>IF(Z26&lt;=20%,'Tabla probabilidad'!$B$5,IF(Z26&lt;=40%,'Tabla probabilidad'!$B$6,IF(Z26&lt;=60%,'Tabla probabilidad'!$B$7,IF(Z26&lt;=80%,'Tabla probabilidad'!$B$8,IF(Z26&lt;=100%,'Tabla probabilidad'!$B$9)))))</f>
        <v>Baja</v>
      </c>
      <c r="Z26" s="194">
        <f>IF(R26="Preventivo",(J26-(J26*T26)),IF(R26="Detectivo",(J26-(J26*T26)),IF(R26="Correctivo",(J26))))</f>
        <v>0.22</v>
      </c>
      <c r="AA26" s="307" t="str">
        <f>IF(AB26&lt;=20%,'Tabla probabilidad'!$B$5,IF(AB26&lt;=40%,'Tabla probabilidad'!$B$6,IF(AB26&lt;=60%,'Tabla probabilidad'!$B$7,IF(AB26&lt;=80%,'Tabla probabilidad'!$B$8,IF(AB26&lt;=100%,'Tabla probabilidad'!$B$9)))))</f>
        <v>Baja</v>
      </c>
      <c r="AB26" s="307">
        <f>AVERAGE(Z26:Z29)</f>
        <v>0.22999999999999998</v>
      </c>
      <c r="AC26" s="194" t="str">
        <f t="shared" ref="AC26:AC29" si="10">IF(AD26&lt;=20%,"Leve",IF(AD26&lt;=40%,"Menor",IF(AD26&lt;=60%,"Moderado",IF(AD26&lt;=80%,"Mayor",IF(AD26&lt;=100%,"Catastrófico")))))</f>
        <v>Moderado</v>
      </c>
      <c r="AD26" s="194">
        <f>IF(Q26="Probabilidad",(($M$26-0)),IF(Q26="Impacto",($M$26-($M$26*T26))))</f>
        <v>0.6</v>
      </c>
      <c r="AE26" s="307" t="str">
        <f>IF(AF26&lt;=20%,"Leve",IF(AF26&lt;=40%,"Menor",IF(AF26&lt;=60%,"Moderado",IF(AF26&lt;=80%,"Mayor",IF(AF26&lt;=100%,"Catastrófico")))))</f>
        <v>Moderado</v>
      </c>
      <c r="AF26" s="307">
        <f>AVERAGE(AD26:AD29)</f>
        <v>0.6</v>
      </c>
      <c r="AG26" s="292" t="str">
        <f>VLOOKUP(AA26&amp;AE26,Hoja1!$B$4:$C$28,2,0)</f>
        <v>Moderado</v>
      </c>
      <c r="AH26" s="292" t="s">
        <v>274</v>
      </c>
      <c r="AI26" s="292" t="s">
        <v>275</v>
      </c>
      <c r="AJ26" s="292" t="s">
        <v>276</v>
      </c>
      <c r="AK26" s="292" t="s">
        <v>277</v>
      </c>
      <c r="AL26" s="292" t="s">
        <v>277</v>
      </c>
      <c r="AM26" s="315" t="s">
        <v>278</v>
      </c>
      <c r="AN26" s="286" t="s">
        <v>279</v>
      </c>
    </row>
    <row r="27" spans="1:40" ht="43.15">
      <c r="A27" s="286"/>
      <c r="B27" s="293"/>
      <c r="C27" s="310"/>
      <c r="D27" s="199" t="s">
        <v>339</v>
      </c>
      <c r="E27" s="287"/>
      <c r="F27" s="286"/>
      <c r="G27" s="286"/>
      <c r="H27" s="286"/>
      <c r="I27" s="309"/>
      <c r="J27" s="311"/>
      <c r="K27" s="286"/>
      <c r="L27" s="306"/>
      <c r="M27" s="306"/>
      <c r="N27" s="286"/>
      <c r="O27" s="193">
        <v>2</v>
      </c>
      <c r="P27" s="141" t="s">
        <v>340</v>
      </c>
      <c r="Q27" s="193" t="str">
        <f t="shared" si="9"/>
        <v>Probabilidad</v>
      </c>
      <c r="R27" s="193" t="s">
        <v>269</v>
      </c>
      <c r="S27" s="193" t="s">
        <v>270</v>
      </c>
      <c r="T27" s="194">
        <f>VLOOKUP(R27&amp;S27,Hoja1!$Q$4:$R$9,2,0)</f>
        <v>0.45</v>
      </c>
      <c r="U27" s="193" t="s">
        <v>271</v>
      </c>
      <c r="V27" s="193" t="s">
        <v>272</v>
      </c>
      <c r="W27" s="193" t="s">
        <v>273</v>
      </c>
      <c r="X27" s="194">
        <f t="shared" ref="X27:X29" si="11">IF(Q27="Probabilidad",($J$26*T27),IF(Q27="Impacto"," "))</f>
        <v>0.18000000000000002</v>
      </c>
      <c r="Y27" s="194" t="str">
        <f>IF(Z27&lt;=20%,'Tabla probabilidad'!$B$5,IF(Z27&lt;=40%,'Tabla probabilidad'!$B$6,IF(Z27&lt;=60%,'Tabla probabilidad'!$B$7,IF(Z27&lt;=80%,'Tabla probabilidad'!$B$8,IF(Z27&lt;=100%,'Tabla probabilidad'!$B$9)))))</f>
        <v>Baja</v>
      </c>
      <c r="Z27" s="194">
        <f>IF(R27="Preventivo",(J26-(J26*T27)),IF(R27="Detectivo",(J26-(J26*T27)),IF(R27="Correctivo",(J26))))</f>
        <v>0.22</v>
      </c>
      <c r="AA27" s="308"/>
      <c r="AB27" s="308"/>
      <c r="AC27" s="194" t="str">
        <f t="shared" si="10"/>
        <v>Moderado</v>
      </c>
      <c r="AD27" s="194">
        <f t="shared" ref="AD27:AD29" si="12">IF(Q27="Probabilidad",(($M$26-0)),IF(Q27="Impacto",($M$26-($M$26*T27))))</f>
        <v>0.6</v>
      </c>
      <c r="AE27" s="308"/>
      <c r="AF27" s="308"/>
      <c r="AG27" s="293"/>
      <c r="AH27" s="293"/>
      <c r="AI27" s="293"/>
      <c r="AJ27" s="293"/>
      <c r="AK27" s="293"/>
      <c r="AL27" s="293"/>
      <c r="AM27" s="316"/>
      <c r="AN27" s="286"/>
    </row>
    <row r="28" spans="1:40" ht="57.6">
      <c r="A28" s="286"/>
      <c r="B28" s="293"/>
      <c r="C28" s="310"/>
      <c r="D28" s="199" t="s">
        <v>341</v>
      </c>
      <c r="E28" s="287"/>
      <c r="F28" s="286"/>
      <c r="G28" s="286"/>
      <c r="H28" s="286"/>
      <c r="I28" s="309"/>
      <c r="J28" s="311"/>
      <c r="K28" s="286"/>
      <c r="L28" s="306"/>
      <c r="M28" s="306"/>
      <c r="N28" s="286"/>
      <c r="O28" s="193">
        <v>3</v>
      </c>
      <c r="P28" s="141" t="s">
        <v>342</v>
      </c>
      <c r="Q28" s="193" t="str">
        <f t="shared" si="9"/>
        <v>Probabilidad</v>
      </c>
      <c r="R28" s="193" t="s">
        <v>319</v>
      </c>
      <c r="S28" s="193" t="s">
        <v>270</v>
      </c>
      <c r="T28" s="194">
        <f>VLOOKUP(R28&amp;S28,Hoja1!$Q$4:$R$9,2,0)</f>
        <v>0.35</v>
      </c>
      <c r="U28" s="193" t="s">
        <v>271</v>
      </c>
      <c r="V28" s="193" t="s">
        <v>272</v>
      </c>
      <c r="W28" s="193" t="s">
        <v>273</v>
      </c>
      <c r="X28" s="194">
        <f t="shared" si="11"/>
        <v>0.13999999999999999</v>
      </c>
      <c r="Y28" s="194" t="str">
        <f>IF(Z28&lt;=20%,'Tabla probabilidad'!$B$5,IF(Z28&lt;=40%,'Tabla probabilidad'!$B$6,IF(Z28&lt;=60%,'Tabla probabilidad'!$B$7,IF(Z28&lt;=80%,'Tabla probabilidad'!$B$8,IF(Z28&lt;=100%,'Tabla probabilidad'!$B$9)))))</f>
        <v>Baja</v>
      </c>
      <c r="Z28" s="194">
        <f>IF(R28="Preventivo",(J26-(J26*T28)),IF(R28="Detectivo",(J26-(J26*T28)),IF(R28="Correctivo",(J26))))</f>
        <v>0.26</v>
      </c>
      <c r="AA28" s="308"/>
      <c r="AB28" s="308"/>
      <c r="AC28" s="194" t="str">
        <f t="shared" si="10"/>
        <v>Moderado</v>
      </c>
      <c r="AD28" s="194">
        <f t="shared" si="12"/>
        <v>0.6</v>
      </c>
      <c r="AE28" s="308"/>
      <c r="AF28" s="308"/>
      <c r="AG28" s="293"/>
      <c r="AH28" s="293"/>
      <c r="AI28" s="293"/>
      <c r="AJ28" s="293"/>
      <c r="AK28" s="293"/>
      <c r="AL28" s="293"/>
      <c r="AM28" s="316"/>
      <c r="AN28" s="286"/>
    </row>
    <row r="29" spans="1:40" ht="45.75" customHeight="1">
      <c r="A29" s="286"/>
      <c r="B29" s="294"/>
      <c r="C29" s="310"/>
      <c r="D29" s="199" t="s">
        <v>343</v>
      </c>
      <c r="E29" s="287"/>
      <c r="F29" s="286"/>
      <c r="G29" s="286"/>
      <c r="H29" s="286"/>
      <c r="I29" s="309"/>
      <c r="J29" s="311"/>
      <c r="K29" s="286"/>
      <c r="L29" s="306"/>
      <c r="M29" s="306"/>
      <c r="N29" s="286"/>
      <c r="O29" s="193">
        <v>4</v>
      </c>
      <c r="P29" s="141" t="s">
        <v>344</v>
      </c>
      <c r="Q29" s="193" t="str">
        <f t="shared" si="9"/>
        <v>Probabilidad</v>
      </c>
      <c r="R29" s="193" t="s">
        <v>269</v>
      </c>
      <c r="S29" s="193" t="s">
        <v>270</v>
      </c>
      <c r="T29" s="194">
        <f>VLOOKUP(R29&amp;S29,Hoja1!$Q$4:$R$9,2,0)</f>
        <v>0.45</v>
      </c>
      <c r="U29" s="193" t="s">
        <v>271</v>
      </c>
      <c r="V29" s="193" t="s">
        <v>272</v>
      </c>
      <c r="W29" s="193" t="s">
        <v>273</v>
      </c>
      <c r="X29" s="194">
        <f t="shared" si="11"/>
        <v>0.18000000000000002</v>
      </c>
      <c r="Y29" s="194" t="str">
        <f>IF(Z29&lt;=20%,'Tabla probabilidad'!$B$5,IF(Z29&lt;=40%,'Tabla probabilidad'!$B$6,IF(Z29&lt;=60%,'Tabla probabilidad'!$B$7,IF(Z29&lt;=80%,'Tabla probabilidad'!$B$8,IF(Z29&lt;=100%,'Tabla probabilidad'!$B$9)))))</f>
        <v>Baja</v>
      </c>
      <c r="Z29" s="194">
        <f>IF(R29="Preventivo",(J26-(J26*T29)),IF(R29="Detectivo",(J26-(J26*T29)),IF(R29="Correctivo",(J26))))</f>
        <v>0.22</v>
      </c>
      <c r="AA29" s="312"/>
      <c r="AB29" s="312"/>
      <c r="AC29" s="194" t="str">
        <f t="shared" si="10"/>
        <v>Moderado</v>
      </c>
      <c r="AD29" s="194">
        <f t="shared" si="12"/>
        <v>0.6</v>
      </c>
      <c r="AE29" s="312"/>
      <c r="AF29" s="312"/>
      <c r="AG29" s="294"/>
      <c r="AH29" s="293"/>
      <c r="AI29" s="294"/>
      <c r="AJ29" s="294"/>
      <c r="AK29" s="294"/>
      <c r="AL29" s="294"/>
      <c r="AM29" s="317"/>
      <c r="AN29" s="292"/>
    </row>
  </sheetData>
  <mergeCells count="196">
    <mergeCell ref="AB13:AB15"/>
    <mergeCell ref="AB16:AB19"/>
    <mergeCell ref="AH26:AH29"/>
    <mergeCell ref="AI26:AI29"/>
    <mergeCell ref="AJ26:AJ29"/>
    <mergeCell ref="AK26:AK29"/>
    <mergeCell ref="AL26:AL29"/>
    <mergeCell ref="AM26:AM29"/>
    <mergeCell ref="AH24:AH25"/>
    <mergeCell ref="AI24:AI25"/>
    <mergeCell ref="AJ24:AJ25"/>
    <mergeCell ref="AK24:AK25"/>
    <mergeCell ref="AL24:AL25"/>
    <mergeCell ref="AM24:AM25"/>
    <mergeCell ref="AB26:AB29"/>
    <mergeCell ref="AE26:AE29"/>
    <mergeCell ref="AF26:AF29"/>
    <mergeCell ref="AG26:AG29"/>
    <mergeCell ref="G13:G15"/>
    <mergeCell ref="H13:H15"/>
    <mergeCell ref="I13:I15"/>
    <mergeCell ref="J13:J15"/>
    <mergeCell ref="K13:K15"/>
    <mergeCell ref="L13:L15"/>
    <mergeCell ref="M13:M15"/>
    <mergeCell ref="N13:N15"/>
    <mergeCell ref="AA13:AA15"/>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M8:AM9"/>
    <mergeCell ref="AN8:AN9"/>
    <mergeCell ref="AI8:AI9"/>
    <mergeCell ref="AJ8:AJ9"/>
    <mergeCell ref="AG8:AG9"/>
    <mergeCell ref="AH8:AH9"/>
    <mergeCell ref="Z8:Z9"/>
    <mergeCell ref="N10:N12"/>
    <mergeCell ref="N8:N9"/>
    <mergeCell ref="X8:X9"/>
    <mergeCell ref="Q8:Q9"/>
    <mergeCell ref="R8:W8"/>
    <mergeCell ref="AH10:AH12"/>
    <mergeCell ref="Y8:Y9"/>
    <mergeCell ref="AC8:AC9"/>
    <mergeCell ref="AD8:AD9"/>
    <mergeCell ref="P8:P9"/>
    <mergeCell ref="AB10:AB12"/>
    <mergeCell ref="AA10:AA12"/>
    <mergeCell ref="AF10:AF12"/>
    <mergeCell ref="AE10:AE12"/>
    <mergeCell ref="AG10:AG12"/>
    <mergeCell ref="AN10:AN12"/>
    <mergeCell ref="AK8:AK9"/>
    <mergeCell ref="L10:L12"/>
    <mergeCell ref="M10:M12"/>
    <mergeCell ref="G10:G12"/>
    <mergeCell ref="H10:H12"/>
    <mergeCell ref="I10:I12"/>
    <mergeCell ref="J10:J12"/>
    <mergeCell ref="K10:K12"/>
    <mergeCell ref="B10:B12"/>
    <mergeCell ref="AL8:AL9"/>
    <mergeCell ref="K8:K9"/>
    <mergeCell ref="L8:L9"/>
    <mergeCell ref="M8:M9"/>
    <mergeCell ref="C8:C9"/>
    <mergeCell ref="D8:D9"/>
    <mergeCell ref="E8:E9"/>
    <mergeCell ref="F8:F9"/>
    <mergeCell ref="G8:G9"/>
    <mergeCell ref="H8:H9"/>
    <mergeCell ref="I8:I9"/>
    <mergeCell ref="J8:J9"/>
    <mergeCell ref="O8:O9"/>
    <mergeCell ref="AI10:AI12"/>
    <mergeCell ref="AJ10:AJ12"/>
    <mergeCell ref="AK10:AK12"/>
    <mergeCell ref="AL10:AL12"/>
    <mergeCell ref="AM10:AM12"/>
    <mergeCell ref="AM13:AM15"/>
    <mergeCell ref="AM16:AM19"/>
    <mergeCell ref="AN13:AN15"/>
    <mergeCell ref="AE13:AE15"/>
    <mergeCell ref="AF13:AF15"/>
    <mergeCell ref="AG13:AG15"/>
    <mergeCell ref="AH13:AH15"/>
    <mergeCell ref="AI13:AI15"/>
    <mergeCell ref="AJ16:AJ19"/>
    <mergeCell ref="AK16:AK19"/>
    <mergeCell ref="AL16:AL19"/>
    <mergeCell ref="AN16:AN19"/>
    <mergeCell ref="AE16:AE19"/>
    <mergeCell ref="AF16:AF19"/>
    <mergeCell ref="AG16:AG19"/>
    <mergeCell ref="AH16:AH19"/>
    <mergeCell ref="AI16:AI19"/>
    <mergeCell ref="AJ13:AJ15"/>
    <mergeCell ref="AK13:AK15"/>
    <mergeCell ref="AL13:AL15"/>
    <mergeCell ref="H16:H19"/>
    <mergeCell ref="I16:I19"/>
    <mergeCell ref="J16:J19"/>
    <mergeCell ref="A16:A19"/>
    <mergeCell ref="C16:C19"/>
    <mergeCell ref="E16:E19"/>
    <mergeCell ref="N24:N25"/>
    <mergeCell ref="AA24:AA25"/>
    <mergeCell ref="A24:A25"/>
    <mergeCell ref="A20:A23"/>
    <mergeCell ref="C20:C23"/>
    <mergeCell ref="E20:E23"/>
    <mergeCell ref="F20:F23"/>
    <mergeCell ref="G20:G23"/>
    <mergeCell ref="H20:H23"/>
    <mergeCell ref="I20:I23"/>
    <mergeCell ref="J20:J23"/>
    <mergeCell ref="F16:F19"/>
    <mergeCell ref="K16:K19"/>
    <mergeCell ref="G16:G19"/>
    <mergeCell ref="L16:L19"/>
    <mergeCell ref="M16:M19"/>
    <mergeCell ref="N16:N19"/>
    <mergeCell ref="AA16:AA19"/>
    <mergeCell ref="G26:G29"/>
    <mergeCell ref="H26:H29"/>
    <mergeCell ref="I26:I29"/>
    <mergeCell ref="AG24:AG25"/>
    <mergeCell ref="C26:C29"/>
    <mergeCell ref="E24:E25"/>
    <mergeCell ref="F24:F25"/>
    <mergeCell ref="G24:G25"/>
    <mergeCell ref="H24:H25"/>
    <mergeCell ref="I24:I25"/>
    <mergeCell ref="J24:J25"/>
    <mergeCell ref="J26:J29"/>
    <mergeCell ref="AB24:AB25"/>
    <mergeCell ref="AE24:AE25"/>
    <mergeCell ref="AF24:AF25"/>
    <mergeCell ref="K24:K25"/>
    <mergeCell ref="L24:L25"/>
    <mergeCell ref="M24:M25"/>
    <mergeCell ref="K26:K29"/>
    <mergeCell ref="L26:L29"/>
    <mergeCell ref="M26:M29"/>
    <mergeCell ref="N26:N29"/>
    <mergeCell ref="AA26:AA29"/>
    <mergeCell ref="K20:K23"/>
    <mergeCell ref="L20:L23"/>
    <mergeCell ref="M20:M23"/>
    <mergeCell ref="N20:N23"/>
    <mergeCell ref="AA20:AA23"/>
    <mergeCell ref="AB20:AB23"/>
    <mergeCell ref="AE20:AE23"/>
    <mergeCell ref="AF20:AF23"/>
    <mergeCell ref="AN26:AN29"/>
    <mergeCell ref="AN24:AN25"/>
    <mergeCell ref="AH20:AH23"/>
    <mergeCell ref="AI20:AI23"/>
    <mergeCell ref="AJ20:AJ23"/>
    <mergeCell ref="AK20:AK23"/>
    <mergeCell ref="AL20:AL23"/>
    <mergeCell ref="AM20:AM23"/>
    <mergeCell ref="AN20:AN23"/>
    <mergeCell ref="AG20:AG23"/>
    <mergeCell ref="A26:A29"/>
    <mergeCell ref="E26:E29"/>
    <mergeCell ref="F26:F29"/>
    <mergeCell ref="C24:C25"/>
    <mergeCell ref="B16:B19"/>
    <mergeCell ref="B20:B23"/>
    <mergeCell ref="B24:B25"/>
    <mergeCell ref="B26:B29"/>
    <mergeCell ref="B8:B9"/>
    <mergeCell ref="A10:A12"/>
    <mergeCell ref="C10:C12"/>
    <mergeCell ref="E10:E12"/>
    <mergeCell ref="F10:F12"/>
    <mergeCell ref="A8:A9"/>
    <mergeCell ref="A13:A15"/>
    <mergeCell ref="C13:C15"/>
    <mergeCell ref="E13:E15"/>
    <mergeCell ref="F13:F15"/>
    <mergeCell ref="B13:B15"/>
  </mergeCells>
  <conditionalFormatting sqref="I10">
    <cfRule type="containsText" dxfId="1092" priority="704" operator="containsText" text="Muy Baja">
      <formula>NOT(ISERROR(SEARCH("Muy Baja",I10)))</formula>
    </cfRule>
    <cfRule type="containsText" dxfId="1091" priority="705" operator="containsText" text="Baja">
      <formula>NOT(ISERROR(SEARCH("Baja",I10)))</formula>
    </cfRule>
    <cfRule type="containsText" dxfId="1090" priority="829" operator="containsText" text="Muy Alta">
      <formula>NOT(ISERROR(SEARCH("Muy Alta",I10)))</formula>
    </cfRule>
    <cfRule type="containsText" dxfId="1089" priority="830" operator="containsText" text="Alta">
      <formula>NOT(ISERROR(SEARCH("Alta",I10)))</formula>
    </cfRule>
    <cfRule type="containsText" dxfId="1088" priority="831" operator="containsText" text="Media">
      <formula>NOT(ISERROR(SEARCH("Media",I10)))</formula>
    </cfRule>
    <cfRule type="containsText" dxfId="1087" priority="832" operator="containsText" text="Media">
      <formula>NOT(ISERROR(SEARCH("Media",I10)))</formula>
    </cfRule>
    <cfRule type="containsText" dxfId="1086" priority="833" operator="containsText" text="Media">
      <formula>NOT(ISERROR(SEARCH("Media",I10)))</formula>
    </cfRule>
    <cfRule type="containsText" dxfId="1085" priority="836" operator="containsText" text="Muy Baja">
      <formula>NOT(ISERROR(SEARCH("Muy Baja",I10)))</formula>
    </cfRule>
    <cfRule type="containsText" dxfId="1084" priority="837" operator="containsText" text="Baja">
      <formula>NOT(ISERROR(SEARCH("Baja",I10)))</formula>
    </cfRule>
    <cfRule type="containsText" dxfId="1083" priority="838" operator="containsText" text="Muy Baja">
      <formula>NOT(ISERROR(SEARCH("Muy Baja",I10)))</formula>
    </cfRule>
    <cfRule type="containsText" dxfId="1082" priority="839" operator="containsText" text="Muy Baja">
      <formula>NOT(ISERROR(SEARCH("Muy Baja",I10)))</formula>
    </cfRule>
    <cfRule type="containsText" dxfId="1081" priority="840" operator="containsText" text="Muy Baja">
      <formula>NOT(ISERROR(SEARCH("Muy Baja",I10)))</formula>
    </cfRule>
    <cfRule type="containsText" dxfId="1080" priority="841" operator="containsText" text="Muy Baja'Tabla probabilidad'!">
      <formula>NOT(ISERROR(SEARCH("Muy Baja'Tabla probabilidad'!",I10)))</formula>
    </cfRule>
    <cfRule type="containsText" dxfId="1079" priority="842" operator="containsText" text="Muy bajo">
      <formula>NOT(ISERROR(SEARCH("Muy bajo",I10)))</formula>
    </cfRule>
    <cfRule type="containsText" dxfId="1078" priority="851" operator="containsText" text="Alta">
      <formula>NOT(ISERROR(SEARCH("Alta",I10)))</formula>
    </cfRule>
    <cfRule type="containsText" dxfId="1077" priority="852" operator="containsText" text="Media">
      <formula>NOT(ISERROR(SEARCH("Media",I10)))</formula>
    </cfRule>
    <cfRule type="containsText" dxfId="1076" priority="853" operator="containsText" text="Baja">
      <formula>NOT(ISERROR(SEARCH("Baja",I10)))</formula>
    </cfRule>
    <cfRule type="containsText" dxfId="1075" priority="854" operator="containsText" text="Muy baja">
      <formula>NOT(ISERROR(SEARCH("Muy baja",I10)))</formula>
    </cfRule>
    <cfRule type="cellIs" dxfId="1074" priority="857" operator="between">
      <formula>1</formula>
      <formula>2</formula>
    </cfRule>
    <cfRule type="cellIs" dxfId="1073" priority="858" operator="between">
      <formula>0</formula>
      <formula>2</formula>
    </cfRule>
  </conditionalFormatting>
  <conditionalFormatting sqref="I10">
    <cfRule type="containsText" dxfId="1072" priority="707" operator="containsText" text="Muy Alta">
      <formula>NOT(ISERROR(SEARCH("Muy Alta",I10)))</formula>
    </cfRule>
  </conditionalFormatting>
  <conditionalFormatting sqref="L10 L16 L20 L24 L26">
    <cfRule type="containsText" dxfId="1071" priority="698" operator="containsText" text="Catastrófico">
      <formula>NOT(ISERROR(SEARCH("Catastrófico",L10)))</formula>
    </cfRule>
    <cfRule type="containsText" dxfId="1070" priority="699" operator="containsText" text="Mayor">
      <formula>NOT(ISERROR(SEARCH("Mayor",L10)))</formula>
    </cfRule>
    <cfRule type="containsText" dxfId="1069" priority="700" operator="containsText" text="Alta">
      <formula>NOT(ISERROR(SEARCH("Alta",L10)))</formula>
    </cfRule>
    <cfRule type="containsText" dxfId="1068" priority="701" operator="containsText" text="Moderado">
      <formula>NOT(ISERROR(SEARCH("Moderado",L10)))</formula>
    </cfRule>
    <cfRule type="containsText" dxfId="1067" priority="702" operator="containsText" text="Menor">
      <formula>NOT(ISERROR(SEARCH("Menor",L10)))</formula>
    </cfRule>
    <cfRule type="containsText" dxfId="1066" priority="703" operator="containsText" text="Leve">
      <formula>NOT(ISERROR(SEARCH("Leve",L10)))</formula>
    </cfRule>
  </conditionalFormatting>
  <conditionalFormatting sqref="N10 N13 N16 N20">
    <cfRule type="containsText" dxfId="1065" priority="693" operator="containsText" text="Extremo">
      <formula>NOT(ISERROR(SEARCH("Extremo",N10)))</formula>
    </cfRule>
    <cfRule type="containsText" dxfId="1064" priority="694" operator="containsText" text="Alto">
      <formula>NOT(ISERROR(SEARCH("Alto",N10)))</formula>
    </cfRule>
    <cfRule type="containsText" dxfId="1063" priority="695" operator="containsText" text="Bajo">
      <formula>NOT(ISERROR(SEARCH("Bajo",N10)))</formula>
    </cfRule>
    <cfRule type="containsText" dxfId="1062" priority="696" operator="containsText" text="Moderado">
      <formula>NOT(ISERROR(SEARCH("Moderado",N10)))</formula>
    </cfRule>
    <cfRule type="containsText" dxfId="1061" priority="697" operator="containsText" text="Extremo">
      <formula>NOT(ISERROR(SEARCH("Extremo",N10)))</formula>
    </cfRule>
  </conditionalFormatting>
  <conditionalFormatting sqref="M10 M13 M16 M20 M24 M26">
    <cfRule type="containsText" dxfId="1060" priority="687" operator="containsText" text="Catastrófico">
      <formula>NOT(ISERROR(SEARCH("Catastrófico",M10)))</formula>
    </cfRule>
    <cfRule type="containsText" dxfId="1059" priority="688" operator="containsText" text="Mayor">
      <formula>NOT(ISERROR(SEARCH("Mayor",M10)))</formula>
    </cfRule>
    <cfRule type="containsText" dxfId="1058" priority="689" operator="containsText" text="Alta">
      <formula>NOT(ISERROR(SEARCH("Alta",M10)))</formula>
    </cfRule>
    <cfRule type="containsText" dxfId="1057" priority="690" operator="containsText" text="Moderado">
      <formula>NOT(ISERROR(SEARCH("Moderado",M10)))</formula>
    </cfRule>
    <cfRule type="containsText" dxfId="1056" priority="691" operator="containsText" text="Menor">
      <formula>NOT(ISERROR(SEARCH("Menor",M10)))</formula>
    </cfRule>
    <cfRule type="containsText" dxfId="1055" priority="692" operator="containsText" text="Leve">
      <formula>NOT(ISERROR(SEARCH("Leve",M10)))</formula>
    </cfRule>
  </conditionalFormatting>
  <conditionalFormatting sqref="Y10:Y12 Y16:Y19 Y26:Y29">
    <cfRule type="containsText" dxfId="1054" priority="621" operator="containsText" text="Muy Alta">
      <formula>NOT(ISERROR(SEARCH("Muy Alta",Y10)))</formula>
    </cfRule>
    <cfRule type="containsText" dxfId="1053" priority="622" operator="containsText" text="Alta">
      <formula>NOT(ISERROR(SEARCH("Alta",Y10)))</formula>
    </cfRule>
    <cfRule type="containsText" dxfId="1052" priority="623" operator="containsText" text="Media">
      <formula>NOT(ISERROR(SEARCH("Media",Y10)))</formula>
    </cfRule>
    <cfRule type="containsText" dxfId="1051" priority="624" operator="containsText" text="Muy Baja">
      <formula>NOT(ISERROR(SEARCH("Muy Baja",Y10)))</formula>
    </cfRule>
    <cfRule type="containsText" dxfId="1050" priority="625" operator="containsText" text="Baja">
      <formula>NOT(ISERROR(SEARCH("Baja",Y10)))</formula>
    </cfRule>
    <cfRule type="containsText" dxfId="1049" priority="626" operator="containsText" text="Muy Baja">
      <formula>NOT(ISERROR(SEARCH("Muy Baja",Y10)))</formula>
    </cfRule>
  </conditionalFormatting>
  <conditionalFormatting sqref="AC10:AC12 AC16:AC19 AC26:AC29">
    <cfRule type="containsText" dxfId="1048" priority="616" operator="containsText" text="Catastrófico">
      <formula>NOT(ISERROR(SEARCH("Catastrófico",AC10)))</formula>
    </cfRule>
    <cfRule type="containsText" dxfId="1047" priority="617" operator="containsText" text="Mayor">
      <formula>NOT(ISERROR(SEARCH("Mayor",AC10)))</formula>
    </cfRule>
    <cfRule type="containsText" dxfId="1046" priority="618" operator="containsText" text="Moderado">
      <formula>NOT(ISERROR(SEARCH("Moderado",AC10)))</formula>
    </cfRule>
    <cfRule type="containsText" dxfId="1045" priority="619" operator="containsText" text="Menor">
      <formula>NOT(ISERROR(SEARCH("Menor",AC10)))</formula>
    </cfRule>
    <cfRule type="containsText" dxfId="1044" priority="620" operator="containsText" text="Leve">
      <formula>NOT(ISERROR(SEARCH("Leve",AC10)))</formula>
    </cfRule>
  </conditionalFormatting>
  <conditionalFormatting sqref="AG10">
    <cfRule type="containsText" dxfId="1043" priority="607" operator="containsText" text="Extremo">
      <formula>NOT(ISERROR(SEARCH("Extremo",AG10)))</formula>
    </cfRule>
    <cfRule type="containsText" dxfId="1042" priority="608" operator="containsText" text="Alto">
      <formula>NOT(ISERROR(SEARCH("Alto",AG10)))</formula>
    </cfRule>
    <cfRule type="containsText" dxfId="1041" priority="609" operator="containsText" text="Moderado">
      <formula>NOT(ISERROR(SEARCH("Moderado",AG10)))</formula>
    </cfRule>
    <cfRule type="containsText" dxfId="1040" priority="610" operator="containsText" text="Menor">
      <formula>NOT(ISERROR(SEARCH("Menor",AG10)))</formula>
    </cfRule>
    <cfRule type="containsText" dxfId="1039" priority="611" operator="containsText" text="Bajo">
      <formula>NOT(ISERROR(SEARCH("Bajo",AG10)))</formula>
    </cfRule>
    <cfRule type="containsText" dxfId="1038" priority="612" operator="containsText" text="Moderado">
      <formula>NOT(ISERROR(SEARCH("Moderado",AG10)))</formula>
    </cfRule>
    <cfRule type="containsText" dxfId="1037" priority="613" operator="containsText" text="Extremo">
      <formula>NOT(ISERROR(SEARCH("Extremo",AG10)))</formula>
    </cfRule>
    <cfRule type="containsText" dxfId="1036" priority="614" operator="containsText" text="Baja">
      <formula>NOT(ISERROR(SEARCH("Baja",AG10)))</formula>
    </cfRule>
    <cfRule type="containsText" dxfId="1035" priority="615" operator="containsText" text="Alto">
      <formula>NOT(ISERROR(SEARCH("Alto",AG10)))</formula>
    </cfRule>
  </conditionalFormatting>
  <conditionalFormatting sqref="AA10:AA29">
    <cfRule type="containsText" dxfId="1034" priority="7" operator="containsText" text="Muy Baja">
      <formula>NOT(ISERROR(SEARCH("Muy Baja",AA10)))</formula>
    </cfRule>
    <cfRule type="containsText" dxfId="1033" priority="596" operator="containsText" text="Muy Alta">
      <formula>NOT(ISERROR(SEARCH("Muy Alta",AA10)))</formula>
    </cfRule>
    <cfRule type="containsText" dxfId="1032" priority="597" operator="containsText" text="Alta">
      <formula>NOT(ISERROR(SEARCH("Alta",AA10)))</formula>
    </cfRule>
    <cfRule type="containsText" dxfId="1031" priority="598" operator="containsText" text="Media">
      <formula>NOT(ISERROR(SEARCH("Media",AA10)))</formula>
    </cfRule>
    <cfRule type="containsText" dxfId="1030" priority="599" operator="containsText" text="Baja">
      <formula>NOT(ISERROR(SEARCH("Baja",AA10)))</formula>
    </cfRule>
    <cfRule type="containsText" dxfId="1029" priority="600" operator="containsText" text="Muy Baja">
      <formula>NOT(ISERROR(SEARCH("Muy Baja",AA10)))</formula>
    </cfRule>
  </conditionalFormatting>
  <conditionalFormatting sqref="AE10:AE12 AE16:AE19 AE26:AE29">
    <cfRule type="containsText" dxfId="1028" priority="591" operator="containsText" text="Catastrófico">
      <formula>NOT(ISERROR(SEARCH("Catastrófico",AE10)))</formula>
    </cfRule>
    <cfRule type="containsText" dxfId="1027" priority="592" operator="containsText" text="Moderado">
      <formula>NOT(ISERROR(SEARCH("Moderado",AE10)))</formula>
    </cfRule>
    <cfRule type="containsText" dxfId="1026" priority="593" operator="containsText" text="Menor">
      <formula>NOT(ISERROR(SEARCH("Menor",AE10)))</formula>
    </cfRule>
    <cfRule type="containsText" dxfId="1025" priority="594" operator="containsText" text="Leve">
      <formula>NOT(ISERROR(SEARCH("Leve",AE10)))</formula>
    </cfRule>
    <cfRule type="containsText" dxfId="1024" priority="595" operator="containsText" text="Mayor">
      <formula>NOT(ISERROR(SEARCH("Mayor",AE10)))</formula>
    </cfRule>
  </conditionalFormatting>
  <conditionalFormatting sqref="I13 I16 I20">
    <cfRule type="containsText" dxfId="1023" priority="568" operator="containsText" text="Muy Baja">
      <formula>NOT(ISERROR(SEARCH("Muy Baja",I13)))</formula>
    </cfRule>
    <cfRule type="containsText" dxfId="1022" priority="569" operator="containsText" text="Baja">
      <formula>NOT(ISERROR(SEARCH("Baja",I13)))</formula>
    </cfRule>
    <cfRule type="containsText" dxfId="1021" priority="571" operator="containsText" text="Muy Alta">
      <formula>NOT(ISERROR(SEARCH("Muy Alta",I13)))</formula>
    </cfRule>
    <cfRule type="containsText" dxfId="1020" priority="572" operator="containsText" text="Alta">
      <formula>NOT(ISERROR(SEARCH("Alta",I13)))</formula>
    </cfRule>
    <cfRule type="containsText" dxfId="1019" priority="573" operator="containsText" text="Media">
      <formula>NOT(ISERROR(SEARCH("Media",I13)))</formula>
    </cfRule>
    <cfRule type="containsText" dxfId="1018" priority="574" operator="containsText" text="Media">
      <formula>NOT(ISERROR(SEARCH("Media",I13)))</formula>
    </cfRule>
    <cfRule type="containsText" dxfId="1017" priority="575" operator="containsText" text="Media">
      <formula>NOT(ISERROR(SEARCH("Media",I13)))</formula>
    </cfRule>
    <cfRule type="containsText" dxfId="1016" priority="576" operator="containsText" text="Muy Baja">
      <formula>NOT(ISERROR(SEARCH("Muy Baja",I13)))</formula>
    </cfRule>
    <cfRule type="containsText" dxfId="1015" priority="577" operator="containsText" text="Baja">
      <formula>NOT(ISERROR(SEARCH("Baja",I13)))</formula>
    </cfRule>
    <cfRule type="containsText" dxfId="1014" priority="578" operator="containsText" text="Muy Baja">
      <formula>NOT(ISERROR(SEARCH("Muy Baja",I13)))</formula>
    </cfRule>
    <cfRule type="containsText" dxfId="1013" priority="579" operator="containsText" text="Muy Baja">
      <formula>NOT(ISERROR(SEARCH("Muy Baja",I13)))</formula>
    </cfRule>
    <cfRule type="containsText" dxfId="1012" priority="580" operator="containsText" text="Muy Baja">
      <formula>NOT(ISERROR(SEARCH("Muy Baja",I13)))</formula>
    </cfRule>
    <cfRule type="containsText" dxfId="1011" priority="581" operator="containsText" text="Muy Baja'Tabla probabilidad'!">
      <formula>NOT(ISERROR(SEARCH("Muy Baja'Tabla probabilidad'!",I13)))</formula>
    </cfRule>
    <cfRule type="containsText" dxfId="1010" priority="582" operator="containsText" text="Muy bajo">
      <formula>NOT(ISERROR(SEARCH("Muy bajo",I13)))</formula>
    </cfRule>
    <cfRule type="containsText" dxfId="1009" priority="583" operator="containsText" text="Alta">
      <formula>NOT(ISERROR(SEARCH("Alta",I13)))</formula>
    </cfRule>
    <cfRule type="containsText" dxfId="1008" priority="584" operator="containsText" text="Media">
      <formula>NOT(ISERROR(SEARCH("Media",I13)))</formula>
    </cfRule>
    <cfRule type="containsText" dxfId="1007" priority="585" operator="containsText" text="Baja">
      <formula>NOT(ISERROR(SEARCH("Baja",I13)))</formula>
    </cfRule>
    <cfRule type="containsText" dxfId="1006" priority="586" operator="containsText" text="Muy baja">
      <formula>NOT(ISERROR(SEARCH("Muy baja",I13)))</formula>
    </cfRule>
    <cfRule type="cellIs" dxfId="1005" priority="589" operator="between">
      <formula>1</formula>
      <formula>2</formula>
    </cfRule>
    <cfRule type="cellIs" dxfId="1004" priority="590" operator="between">
      <formula>0</formula>
      <formula>2</formula>
    </cfRule>
  </conditionalFormatting>
  <conditionalFormatting sqref="I13 I16 I20">
    <cfRule type="containsText" dxfId="1003" priority="570" operator="containsText" text="Muy Alta">
      <formula>NOT(ISERROR(SEARCH("Muy Alta",I13)))</formula>
    </cfRule>
  </conditionalFormatting>
  <conditionalFormatting sqref="Y13:Y15">
    <cfRule type="containsText" dxfId="1002" priority="562" operator="containsText" text="Muy Alta">
      <formula>NOT(ISERROR(SEARCH("Muy Alta",Y13)))</formula>
    </cfRule>
    <cfRule type="containsText" dxfId="1001" priority="563" operator="containsText" text="Alta">
      <formula>NOT(ISERROR(SEARCH("Alta",Y13)))</formula>
    </cfRule>
    <cfRule type="containsText" dxfId="1000" priority="564" operator="containsText" text="Media">
      <formula>NOT(ISERROR(SEARCH("Media",Y13)))</formula>
    </cfRule>
    <cfRule type="containsText" dxfId="999" priority="565" operator="containsText" text="Muy Baja">
      <formula>NOT(ISERROR(SEARCH("Muy Baja",Y13)))</formula>
    </cfRule>
    <cfRule type="containsText" dxfId="998" priority="566" operator="containsText" text="Baja">
      <formula>NOT(ISERROR(SEARCH("Baja",Y13)))</formula>
    </cfRule>
    <cfRule type="containsText" dxfId="997" priority="567" operator="containsText" text="Muy Baja">
      <formula>NOT(ISERROR(SEARCH("Muy Baja",Y13)))</formula>
    </cfRule>
  </conditionalFormatting>
  <conditionalFormatting sqref="AC13:AC15">
    <cfRule type="containsText" dxfId="996" priority="557" operator="containsText" text="Catastrófico">
      <formula>NOT(ISERROR(SEARCH("Catastrófico",AC13)))</formula>
    </cfRule>
    <cfRule type="containsText" dxfId="995" priority="558" operator="containsText" text="Mayor">
      <formula>NOT(ISERROR(SEARCH("Mayor",AC13)))</formula>
    </cfRule>
    <cfRule type="containsText" dxfId="994" priority="559" operator="containsText" text="Moderado">
      <formula>NOT(ISERROR(SEARCH("Moderado",AC13)))</formula>
    </cfRule>
    <cfRule type="containsText" dxfId="993" priority="560" operator="containsText" text="Menor">
      <formula>NOT(ISERROR(SEARCH("Menor",AC13)))</formula>
    </cfRule>
    <cfRule type="containsText" dxfId="992" priority="561" operator="containsText" text="Leve">
      <formula>NOT(ISERROR(SEARCH("Leve",AC13)))</formula>
    </cfRule>
  </conditionalFormatting>
  <conditionalFormatting sqref="AG13">
    <cfRule type="containsText" dxfId="991" priority="548" operator="containsText" text="Extremo">
      <formula>NOT(ISERROR(SEARCH("Extremo",AG13)))</formula>
    </cfRule>
    <cfRule type="containsText" dxfId="990" priority="549" operator="containsText" text="Alto">
      <formula>NOT(ISERROR(SEARCH("Alto",AG13)))</formula>
    </cfRule>
    <cfRule type="containsText" dxfId="989" priority="550" operator="containsText" text="Moderado">
      <formula>NOT(ISERROR(SEARCH("Moderado",AG13)))</formula>
    </cfRule>
    <cfRule type="containsText" dxfId="988" priority="551" operator="containsText" text="Menor">
      <formula>NOT(ISERROR(SEARCH("Menor",AG13)))</formula>
    </cfRule>
    <cfRule type="containsText" dxfId="987" priority="552" operator="containsText" text="Bajo">
      <formula>NOT(ISERROR(SEARCH("Bajo",AG13)))</formula>
    </cfRule>
    <cfRule type="containsText" dxfId="986" priority="553" operator="containsText" text="Moderado">
      <formula>NOT(ISERROR(SEARCH("Moderado",AG13)))</formula>
    </cfRule>
    <cfRule type="containsText" dxfId="985" priority="554" operator="containsText" text="Extremo">
      <formula>NOT(ISERROR(SEARCH("Extremo",AG13)))</formula>
    </cfRule>
    <cfRule type="containsText" dxfId="984" priority="555" operator="containsText" text="Baja">
      <formula>NOT(ISERROR(SEARCH("Baja",AG13)))</formula>
    </cfRule>
    <cfRule type="containsText" dxfId="983" priority="556" operator="containsText" text="Alto">
      <formula>NOT(ISERROR(SEARCH("Alto",AG13)))</formula>
    </cfRule>
  </conditionalFormatting>
  <conditionalFormatting sqref="AE13:AE15">
    <cfRule type="containsText" dxfId="982" priority="538" operator="containsText" text="Catastrófico">
      <formula>NOT(ISERROR(SEARCH("Catastrófico",AE13)))</formula>
    </cfRule>
    <cfRule type="containsText" dxfId="981" priority="539" operator="containsText" text="Moderado">
      <formula>NOT(ISERROR(SEARCH("Moderado",AE13)))</formula>
    </cfRule>
    <cfRule type="containsText" dxfId="980" priority="540" operator="containsText" text="Menor">
      <formula>NOT(ISERROR(SEARCH("Menor",AE13)))</formula>
    </cfRule>
    <cfRule type="containsText" dxfId="979" priority="541" operator="containsText" text="Leve">
      <formula>NOT(ISERROR(SEARCH("Leve",AE13)))</formula>
    </cfRule>
    <cfRule type="containsText" dxfId="978" priority="542" operator="containsText" text="Mayor">
      <formula>NOT(ISERROR(SEARCH("Mayor",AE13)))</formula>
    </cfRule>
  </conditionalFormatting>
  <conditionalFormatting sqref="AG16">
    <cfRule type="containsText" dxfId="977" priority="518" operator="containsText" text="Extremo">
      <formula>NOT(ISERROR(SEARCH("Extremo",AG16)))</formula>
    </cfRule>
    <cfRule type="containsText" dxfId="976" priority="519" operator="containsText" text="Alto">
      <formula>NOT(ISERROR(SEARCH("Alto",AG16)))</formula>
    </cfRule>
    <cfRule type="containsText" dxfId="975" priority="520" operator="containsText" text="Moderado">
      <formula>NOT(ISERROR(SEARCH("Moderado",AG16)))</formula>
    </cfRule>
    <cfRule type="containsText" dxfId="974" priority="521" operator="containsText" text="Menor">
      <formula>NOT(ISERROR(SEARCH("Menor",AG16)))</formula>
    </cfRule>
    <cfRule type="containsText" dxfId="973" priority="522" operator="containsText" text="Bajo">
      <formula>NOT(ISERROR(SEARCH("Bajo",AG16)))</formula>
    </cfRule>
    <cfRule type="containsText" dxfId="972" priority="523" operator="containsText" text="Moderado">
      <formula>NOT(ISERROR(SEARCH("Moderado",AG16)))</formula>
    </cfRule>
    <cfRule type="containsText" dxfId="971" priority="524" operator="containsText" text="Extremo">
      <formula>NOT(ISERROR(SEARCH("Extremo",AG16)))</formula>
    </cfRule>
    <cfRule type="containsText" dxfId="970" priority="525" operator="containsText" text="Baja">
      <formula>NOT(ISERROR(SEARCH("Baja",AG16)))</formula>
    </cfRule>
    <cfRule type="containsText" dxfId="969" priority="526" operator="containsText" text="Alto">
      <formula>NOT(ISERROR(SEARCH("Alto",AG16)))</formula>
    </cfRule>
  </conditionalFormatting>
  <conditionalFormatting sqref="Y20:Y23">
    <cfRule type="containsText" dxfId="968" priority="472" operator="containsText" text="Muy Alta">
      <formula>NOT(ISERROR(SEARCH("Muy Alta",Y20)))</formula>
    </cfRule>
    <cfRule type="containsText" dxfId="967" priority="473" operator="containsText" text="Alta">
      <formula>NOT(ISERROR(SEARCH("Alta",Y20)))</formula>
    </cfRule>
    <cfRule type="containsText" dxfId="966" priority="474" operator="containsText" text="Media">
      <formula>NOT(ISERROR(SEARCH("Media",Y20)))</formula>
    </cfRule>
    <cfRule type="containsText" dxfId="965" priority="475" operator="containsText" text="Muy Baja">
      <formula>NOT(ISERROR(SEARCH("Muy Baja",Y20)))</formula>
    </cfRule>
    <cfRule type="containsText" dxfId="964" priority="476" operator="containsText" text="Baja">
      <formula>NOT(ISERROR(SEARCH("Baja",Y20)))</formula>
    </cfRule>
    <cfRule type="containsText" dxfId="963" priority="477" operator="containsText" text="Muy Baja">
      <formula>NOT(ISERROR(SEARCH("Muy Baja",Y20)))</formula>
    </cfRule>
  </conditionalFormatting>
  <conditionalFormatting sqref="AC20:AC23">
    <cfRule type="containsText" dxfId="962" priority="467" operator="containsText" text="Catastrófico">
      <formula>NOT(ISERROR(SEARCH("Catastrófico",AC20)))</formula>
    </cfRule>
    <cfRule type="containsText" dxfId="961" priority="468" operator="containsText" text="Mayor">
      <formula>NOT(ISERROR(SEARCH("Mayor",AC20)))</formula>
    </cfRule>
    <cfRule type="containsText" dxfId="960" priority="469" operator="containsText" text="Moderado">
      <formula>NOT(ISERROR(SEARCH("Moderado",AC20)))</formula>
    </cfRule>
    <cfRule type="containsText" dxfId="959" priority="470" operator="containsText" text="Menor">
      <formula>NOT(ISERROR(SEARCH("Menor",AC20)))</formula>
    </cfRule>
    <cfRule type="containsText" dxfId="958" priority="471" operator="containsText" text="Leve">
      <formula>NOT(ISERROR(SEARCH("Leve",AC20)))</formula>
    </cfRule>
  </conditionalFormatting>
  <conditionalFormatting sqref="AG20">
    <cfRule type="containsText" dxfId="957" priority="458" operator="containsText" text="Extremo">
      <formula>NOT(ISERROR(SEARCH("Extremo",AG20)))</formula>
    </cfRule>
    <cfRule type="containsText" dxfId="956" priority="459" operator="containsText" text="Alto">
      <formula>NOT(ISERROR(SEARCH("Alto",AG20)))</formula>
    </cfRule>
    <cfRule type="containsText" dxfId="955" priority="460" operator="containsText" text="Moderado">
      <formula>NOT(ISERROR(SEARCH("Moderado",AG20)))</formula>
    </cfRule>
    <cfRule type="containsText" dxfId="954" priority="461" operator="containsText" text="Menor">
      <formula>NOT(ISERROR(SEARCH("Menor",AG20)))</formula>
    </cfRule>
    <cfRule type="containsText" dxfId="953" priority="462" operator="containsText" text="Bajo">
      <formula>NOT(ISERROR(SEARCH("Bajo",AG20)))</formula>
    </cfRule>
    <cfRule type="containsText" dxfId="952" priority="463" operator="containsText" text="Moderado">
      <formula>NOT(ISERROR(SEARCH("Moderado",AG20)))</formula>
    </cfRule>
    <cfRule type="containsText" dxfId="951" priority="464" operator="containsText" text="Extremo">
      <formula>NOT(ISERROR(SEARCH("Extremo",AG20)))</formula>
    </cfRule>
    <cfRule type="containsText" dxfId="950" priority="465" operator="containsText" text="Baja">
      <formula>NOT(ISERROR(SEARCH("Baja",AG20)))</formula>
    </cfRule>
    <cfRule type="containsText" dxfId="949" priority="466" operator="containsText" text="Alto">
      <formula>NOT(ISERROR(SEARCH("Alto",AG20)))</formula>
    </cfRule>
  </conditionalFormatting>
  <conditionalFormatting sqref="AE20:AE23">
    <cfRule type="containsText" dxfId="948" priority="448" operator="containsText" text="Catastrófico">
      <formula>NOT(ISERROR(SEARCH("Catastrófico",AE20)))</formula>
    </cfRule>
    <cfRule type="containsText" dxfId="947" priority="449" operator="containsText" text="Moderado">
      <formula>NOT(ISERROR(SEARCH("Moderado",AE20)))</formula>
    </cfRule>
    <cfRule type="containsText" dxfId="946" priority="450" operator="containsText" text="Menor">
      <formula>NOT(ISERROR(SEARCH("Menor",AE20)))</formula>
    </cfRule>
    <cfRule type="containsText" dxfId="945" priority="451" operator="containsText" text="Leve">
      <formula>NOT(ISERROR(SEARCH("Leve",AE20)))</formula>
    </cfRule>
    <cfRule type="containsText" dxfId="944" priority="452" operator="containsText" text="Mayor">
      <formula>NOT(ISERROR(SEARCH("Mayor",AE20)))</formula>
    </cfRule>
  </conditionalFormatting>
  <conditionalFormatting sqref="N24 N26">
    <cfRule type="containsText" dxfId="943" priority="437" operator="containsText" text="Extremo">
      <formula>NOT(ISERROR(SEARCH("Extremo",N24)))</formula>
    </cfRule>
    <cfRule type="containsText" dxfId="942" priority="438" operator="containsText" text="Alto">
      <formula>NOT(ISERROR(SEARCH("Alto",N24)))</formula>
    </cfRule>
    <cfRule type="containsText" dxfId="941" priority="439" operator="containsText" text="Bajo">
      <formula>NOT(ISERROR(SEARCH("Bajo",N24)))</formula>
    </cfRule>
    <cfRule type="containsText" dxfId="940" priority="440" operator="containsText" text="Moderado">
      <formula>NOT(ISERROR(SEARCH("Moderado",N24)))</formula>
    </cfRule>
    <cfRule type="containsText" dxfId="939" priority="441" operator="containsText" text="Extremo">
      <formula>NOT(ISERROR(SEARCH("Extremo",N24)))</formula>
    </cfRule>
  </conditionalFormatting>
  <conditionalFormatting sqref="I24 I26">
    <cfRule type="containsText" dxfId="938" priority="408" operator="containsText" text="Muy Baja">
      <formula>NOT(ISERROR(SEARCH("Muy Baja",I24)))</formula>
    </cfRule>
    <cfRule type="containsText" dxfId="937" priority="409" operator="containsText" text="Baja">
      <formula>NOT(ISERROR(SEARCH("Baja",I24)))</formula>
    </cfRule>
    <cfRule type="containsText" dxfId="936" priority="411" operator="containsText" text="Muy Alta">
      <formula>NOT(ISERROR(SEARCH("Muy Alta",I24)))</formula>
    </cfRule>
    <cfRule type="containsText" dxfId="935" priority="412" operator="containsText" text="Alta">
      <formula>NOT(ISERROR(SEARCH("Alta",I24)))</formula>
    </cfRule>
    <cfRule type="containsText" dxfId="934" priority="413" operator="containsText" text="Media">
      <formula>NOT(ISERROR(SEARCH("Media",I24)))</formula>
    </cfRule>
    <cfRule type="containsText" dxfId="933" priority="414" operator="containsText" text="Media">
      <formula>NOT(ISERROR(SEARCH("Media",I24)))</formula>
    </cfRule>
    <cfRule type="containsText" dxfId="932" priority="415" operator="containsText" text="Media">
      <formula>NOT(ISERROR(SEARCH("Media",I24)))</formula>
    </cfRule>
    <cfRule type="containsText" dxfId="931" priority="416" operator="containsText" text="Muy Baja">
      <formula>NOT(ISERROR(SEARCH("Muy Baja",I24)))</formula>
    </cfRule>
    <cfRule type="containsText" dxfId="930" priority="417" operator="containsText" text="Baja">
      <formula>NOT(ISERROR(SEARCH("Baja",I24)))</formula>
    </cfRule>
    <cfRule type="containsText" dxfId="929" priority="418" operator="containsText" text="Muy Baja">
      <formula>NOT(ISERROR(SEARCH("Muy Baja",I24)))</formula>
    </cfRule>
    <cfRule type="containsText" dxfId="928" priority="419" operator="containsText" text="Muy Baja">
      <formula>NOT(ISERROR(SEARCH("Muy Baja",I24)))</formula>
    </cfRule>
    <cfRule type="containsText" dxfId="927" priority="420" operator="containsText" text="Muy Baja">
      <formula>NOT(ISERROR(SEARCH("Muy Baja",I24)))</formula>
    </cfRule>
    <cfRule type="containsText" dxfId="926" priority="421" operator="containsText" text="Muy Baja'Tabla probabilidad'!">
      <formula>NOT(ISERROR(SEARCH("Muy Baja'Tabla probabilidad'!",I24)))</formula>
    </cfRule>
    <cfRule type="containsText" dxfId="925" priority="422" operator="containsText" text="Muy bajo">
      <formula>NOT(ISERROR(SEARCH("Muy bajo",I24)))</formula>
    </cfRule>
    <cfRule type="containsText" dxfId="924" priority="423" operator="containsText" text="Alta">
      <formula>NOT(ISERROR(SEARCH("Alta",I24)))</formula>
    </cfRule>
    <cfRule type="containsText" dxfId="923" priority="424" operator="containsText" text="Media">
      <formula>NOT(ISERROR(SEARCH("Media",I24)))</formula>
    </cfRule>
    <cfRule type="containsText" dxfId="922" priority="425" operator="containsText" text="Baja">
      <formula>NOT(ISERROR(SEARCH("Baja",I24)))</formula>
    </cfRule>
    <cfRule type="containsText" dxfId="921" priority="426" operator="containsText" text="Muy baja">
      <formula>NOT(ISERROR(SEARCH("Muy baja",I24)))</formula>
    </cfRule>
    <cfRule type="cellIs" dxfId="920" priority="429" operator="between">
      <formula>1</formula>
      <formula>2</formula>
    </cfRule>
    <cfRule type="cellIs" dxfId="919" priority="430" operator="between">
      <formula>0</formula>
      <formula>2</formula>
    </cfRule>
  </conditionalFormatting>
  <conditionalFormatting sqref="I24 I26">
    <cfRule type="containsText" dxfId="918" priority="410" operator="containsText" text="Muy Alta">
      <formula>NOT(ISERROR(SEARCH("Muy Alta",I24)))</formula>
    </cfRule>
  </conditionalFormatting>
  <conditionalFormatting sqref="Y24:Y25">
    <cfRule type="containsText" dxfId="917" priority="402" operator="containsText" text="Muy Alta">
      <formula>NOT(ISERROR(SEARCH("Muy Alta",Y24)))</formula>
    </cfRule>
    <cfRule type="containsText" dxfId="916" priority="403" operator="containsText" text="Alta">
      <formula>NOT(ISERROR(SEARCH("Alta",Y24)))</formula>
    </cfRule>
    <cfRule type="containsText" dxfId="915" priority="404" operator="containsText" text="Media">
      <formula>NOT(ISERROR(SEARCH("Media",Y24)))</formula>
    </cfRule>
    <cfRule type="containsText" dxfId="914" priority="405" operator="containsText" text="Muy Baja">
      <formula>NOT(ISERROR(SEARCH("Muy Baja",Y24)))</formula>
    </cfRule>
    <cfRule type="containsText" dxfId="913" priority="406" operator="containsText" text="Baja">
      <formula>NOT(ISERROR(SEARCH("Baja",Y24)))</formula>
    </cfRule>
    <cfRule type="containsText" dxfId="912" priority="407" operator="containsText" text="Muy Baja">
      <formula>NOT(ISERROR(SEARCH("Muy Baja",Y24)))</formula>
    </cfRule>
  </conditionalFormatting>
  <conditionalFormatting sqref="AC24:AC25">
    <cfRule type="containsText" dxfId="911" priority="397" operator="containsText" text="Catastrófico">
      <formula>NOT(ISERROR(SEARCH("Catastrófico",AC24)))</formula>
    </cfRule>
    <cfRule type="containsText" dxfId="910" priority="398" operator="containsText" text="Mayor">
      <formula>NOT(ISERROR(SEARCH("Mayor",AC24)))</formula>
    </cfRule>
    <cfRule type="containsText" dxfId="909" priority="399" operator="containsText" text="Moderado">
      <formula>NOT(ISERROR(SEARCH("Moderado",AC24)))</formula>
    </cfRule>
    <cfRule type="containsText" dxfId="908" priority="400" operator="containsText" text="Menor">
      <formula>NOT(ISERROR(SEARCH("Menor",AC24)))</formula>
    </cfRule>
    <cfRule type="containsText" dxfId="907" priority="401" operator="containsText" text="Leve">
      <formula>NOT(ISERROR(SEARCH("Leve",AC24)))</formula>
    </cfRule>
  </conditionalFormatting>
  <conditionalFormatting sqref="AG24">
    <cfRule type="containsText" dxfId="906" priority="388" operator="containsText" text="Extremo">
      <formula>NOT(ISERROR(SEARCH("Extremo",AG24)))</formula>
    </cfRule>
    <cfRule type="containsText" dxfId="905" priority="389" operator="containsText" text="Alto">
      <formula>NOT(ISERROR(SEARCH("Alto",AG24)))</formula>
    </cfRule>
    <cfRule type="containsText" dxfId="904" priority="390" operator="containsText" text="Moderado">
      <formula>NOT(ISERROR(SEARCH("Moderado",AG24)))</formula>
    </cfRule>
    <cfRule type="containsText" dxfId="903" priority="391" operator="containsText" text="Menor">
      <formula>NOT(ISERROR(SEARCH("Menor",AG24)))</formula>
    </cfRule>
    <cfRule type="containsText" dxfId="902" priority="392" operator="containsText" text="Bajo">
      <formula>NOT(ISERROR(SEARCH("Bajo",AG24)))</formula>
    </cfRule>
    <cfRule type="containsText" dxfId="901" priority="393" operator="containsText" text="Moderado">
      <formula>NOT(ISERROR(SEARCH("Moderado",AG24)))</formula>
    </cfRule>
    <cfRule type="containsText" dxfId="900" priority="394" operator="containsText" text="Extremo">
      <formula>NOT(ISERROR(SEARCH("Extremo",AG24)))</formula>
    </cfRule>
    <cfRule type="containsText" dxfId="899" priority="395" operator="containsText" text="Baja">
      <formula>NOT(ISERROR(SEARCH("Baja",AG24)))</formula>
    </cfRule>
    <cfRule type="containsText" dxfId="898" priority="396" operator="containsText" text="Alto">
      <formula>NOT(ISERROR(SEARCH("Alto",AG24)))</formula>
    </cfRule>
  </conditionalFormatting>
  <conditionalFormatting sqref="AE24:AE25">
    <cfRule type="containsText" dxfId="897" priority="378" operator="containsText" text="Catastrófico">
      <formula>NOT(ISERROR(SEARCH("Catastrófico",AE24)))</formula>
    </cfRule>
    <cfRule type="containsText" dxfId="896" priority="379" operator="containsText" text="Moderado">
      <formula>NOT(ISERROR(SEARCH("Moderado",AE24)))</formula>
    </cfRule>
    <cfRule type="containsText" dxfId="895" priority="380" operator="containsText" text="Menor">
      <formula>NOT(ISERROR(SEARCH("Menor",AE24)))</formula>
    </cfRule>
    <cfRule type="containsText" dxfId="894" priority="381" operator="containsText" text="Leve">
      <formula>NOT(ISERROR(SEARCH("Leve",AE24)))</formula>
    </cfRule>
    <cfRule type="containsText" dxfId="893" priority="382" operator="containsText" text="Mayor">
      <formula>NOT(ISERROR(SEARCH("Mayor",AE24)))</formula>
    </cfRule>
  </conditionalFormatting>
  <conditionalFormatting sqref="AG26">
    <cfRule type="containsText" dxfId="892" priority="298" operator="containsText" text="Extremo">
      <formula>NOT(ISERROR(SEARCH("Extremo",AG26)))</formula>
    </cfRule>
    <cfRule type="containsText" dxfId="891" priority="299" operator="containsText" text="Alto">
      <formula>NOT(ISERROR(SEARCH("Alto",AG26)))</formula>
    </cfRule>
    <cfRule type="containsText" dxfId="890" priority="300" operator="containsText" text="Moderado">
      <formula>NOT(ISERROR(SEARCH("Moderado",AG26)))</formula>
    </cfRule>
    <cfRule type="containsText" dxfId="889" priority="301" operator="containsText" text="Menor">
      <formula>NOT(ISERROR(SEARCH("Menor",AG26)))</formula>
    </cfRule>
    <cfRule type="containsText" dxfId="888" priority="302" operator="containsText" text="Bajo">
      <formula>NOT(ISERROR(SEARCH("Bajo",AG26)))</formula>
    </cfRule>
    <cfRule type="containsText" dxfId="887" priority="303" operator="containsText" text="Moderado">
      <formula>NOT(ISERROR(SEARCH("Moderado",AG26)))</formula>
    </cfRule>
    <cfRule type="containsText" dxfId="886" priority="304" operator="containsText" text="Extremo">
      <formula>NOT(ISERROR(SEARCH("Extremo",AG26)))</formula>
    </cfRule>
    <cfRule type="containsText" dxfId="885" priority="305" operator="containsText" text="Baja">
      <formula>NOT(ISERROR(SEARCH("Baja",AG26)))</formula>
    </cfRule>
    <cfRule type="containsText" dxfId="884" priority="306" operator="containsText" text="Alto">
      <formula>NOT(ISERROR(SEARCH("Alto",AG26)))</formula>
    </cfRule>
  </conditionalFormatting>
  <conditionalFormatting sqref="L13">
    <cfRule type="containsText" dxfId="883" priority="1" operator="containsText" text="Catastrófico">
      <formula>NOT(ISERROR(SEARCH("Catastrófico",L13)))</formula>
    </cfRule>
    <cfRule type="containsText" dxfId="882" priority="2" operator="containsText" text="Mayor">
      <formula>NOT(ISERROR(SEARCH("Mayor",L13)))</formula>
    </cfRule>
    <cfRule type="containsText" dxfId="881" priority="3" operator="containsText" text="Alta">
      <formula>NOT(ISERROR(SEARCH("Alta",L13)))</formula>
    </cfRule>
    <cfRule type="containsText" dxfId="880" priority="4" operator="containsText" text="Moderado">
      <formula>NOT(ISERROR(SEARCH("Moderado",L13)))</formula>
    </cfRule>
    <cfRule type="containsText" dxfId="879" priority="5" operator="containsText" text="Menor">
      <formula>NOT(ISERROR(SEARCH("Menor",L13)))</formula>
    </cfRule>
    <cfRule type="containsText" dxfId="878" priority="6" operator="containsText" text="Leve">
      <formula>NOT(ISERROR(SEARCH("Leve",L13)))</formula>
    </cfRule>
  </conditionalFormatting>
  <dataValidations count="1">
    <dataValidation allowBlank="1" showInputMessage="1" showErrorMessage="1" prompt="Enunciar cuál es el control" sqref="P10:P12 P16 P18:P20 P22:P25"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55" operator="containsText" id="{85F911A9-FF11-4B11-A4CC-F406EAB53E70}">
            <xm:f>NOT(ISERROR(SEARCH('Tabla probabilidad'!$B$5,I10)))</xm:f>
            <xm:f>'Tabla probabilidad'!$B$5</xm:f>
            <x14:dxf>
              <font>
                <color rgb="FF006100"/>
              </font>
              <fill>
                <patternFill>
                  <bgColor rgb="FFC6EFCE"/>
                </patternFill>
              </fill>
            </x14:dxf>
          </x14:cfRule>
          <x14:cfRule type="containsText" priority="856"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7" operator="containsText" id="{130BBF8F-6F36-4C1F-BB40-DA538C9DA4BA}">
            <xm:f>NOT(ISERROR(SEARCH('Tabla probabilidad'!$B$5,I13)))</xm:f>
            <xm:f>'Tabla probabilidad'!$B$5</xm:f>
            <x14:dxf>
              <font>
                <color rgb="FF006100"/>
              </font>
              <fill>
                <patternFill>
                  <bgColor rgb="FFC6EFCE"/>
                </patternFill>
              </fill>
            </x14:dxf>
          </x14:cfRule>
          <x14:cfRule type="containsText" priority="588" operator="containsText" id="{0DBD8F32-72F4-47FE-A8E8-92CA123A277C}">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427" operator="containsText" id="{DF7D542B-1BF1-4317-8F9F-9E217298398A}">
            <xm:f>NOT(ISERROR(SEARCH('Tabla probabilidad'!$B$5,I24)))</xm:f>
            <xm:f>'Tabla probabilidad'!$B$5</xm:f>
            <x14:dxf>
              <font>
                <color rgb="FF006100"/>
              </font>
              <fill>
                <patternFill>
                  <bgColor rgb="FFC6EFCE"/>
                </patternFill>
              </fill>
            </x14:dxf>
          </x14:cfRule>
          <x14:cfRule type="containsText" priority="428" operator="containsText" id="{588CF624-76F0-4DA9-B250-68F531E8679C}">
            <xm:f>NOT(ISERROR(SEARCH('Tabla probabilidad'!$B$5,I24)))</xm:f>
            <xm:f>'Tabla probabilidad'!$B$5</xm:f>
            <x14:dxf>
              <font>
                <color rgb="FF9C0006"/>
              </font>
              <fill>
                <patternFill>
                  <bgColor rgb="FFFFC7CE"/>
                </patternFill>
              </fill>
            </x14:dxf>
          </x14:cfRule>
          <xm:sqref>I24 I26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AN13 AN16 AN26 AN24 AN20</xm:sqref>
        </x14:dataValidation>
        <x14:dataValidation type="list" allowBlank="1" showInputMessage="1" showErrorMessage="1" xr:uid="{00000000-0002-0000-0400-000002000000}">
          <x14:formula1>
            <xm:f>LISTA!$K$3:$K$6</xm:f>
          </x14:formula1>
          <xm:sqref>AH10 AH13 AH16 AH20 AH24 AH26</xm:sqref>
        </x14:dataValidation>
        <x14:dataValidation type="list" allowBlank="1" showInputMessage="1" showErrorMessage="1" xr:uid="{00000000-0002-0000-0400-000003000000}">
          <x14:formula1>
            <xm:f>LISTA!$E$3:$E$5</xm:f>
          </x14:formula1>
          <xm:sqref>R10:R29</xm:sqref>
        </x14:dataValidation>
        <x14:dataValidation type="list" allowBlank="1" showInputMessage="1" showErrorMessage="1" xr:uid="{00000000-0002-0000-0400-000004000000}">
          <x14:formula1>
            <xm:f>LISTA!$F$3:$F$4</xm:f>
          </x14:formula1>
          <xm:sqref>S10:S29</xm:sqref>
        </x14:dataValidation>
        <x14:dataValidation type="list" allowBlank="1" showInputMessage="1" showErrorMessage="1" xr:uid="{00000000-0002-0000-0400-000005000000}">
          <x14:formula1>
            <xm:f>LISTA!$G$3:$G$4</xm:f>
          </x14:formula1>
          <xm:sqref>U10:U29</xm:sqref>
        </x14:dataValidation>
        <x14:dataValidation type="list" allowBlank="1" showInputMessage="1" showErrorMessage="1" xr:uid="{00000000-0002-0000-0400-000006000000}">
          <x14:formula1>
            <xm:f>LISTA!$H$3:$H$4</xm:f>
          </x14:formula1>
          <xm:sqref>V10:V29</xm:sqref>
        </x14:dataValidation>
        <x14:dataValidation type="list" allowBlank="1" showInputMessage="1" showErrorMessage="1" xr:uid="{00000000-0002-0000-0400-000007000000}">
          <x14:formula1>
            <xm:f>LISTA!$I$3:$I$4</xm:f>
          </x14:formula1>
          <xm:sqref>W10:W29</xm:sqref>
        </x14:dataValidation>
        <x14:dataValidation type="list" allowBlank="1" showInputMessage="1" showErrorMessage="1" xr:uid="{00000000-0002-0000-0400-000008000000}">
          <x14:formula1>
            <xm:f>LISTA!$C$3:$C$10</xm:f>
          </x14:formula1>
          <xm:sqref>G10:G29</xm:sqref>
        </x14:dataValidation>
        <x14:dataValidation type="list" allowBlank="1" showInputMessage="1" showErrorMessage="1" xr:uid="{00000000-0002-0000-0400-000009000000}">
          <x14:formula1>
            <xm:f>LISTA!$D$3:$D$31</xm:f>
          </x14:formula1>
          <xm:sqref>K10:K29</xm:sqref>
        </x14:dataValidation>
        <x14:dataValidation type="list" allowBlank="1" showInputMessage="1" showErrorMessage="1" xr:uid="{00000000-0002-0000-0400-00000A000000}">
          <x14:formula1>
            <xm:f>LISTA!$B$3:$B$9</xm:f>
          </x14:formula1>
          <xm:sqref>C10:C29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B1" zoomScale="50" zoomScaleNormal="50" workbookViewId="0">
      <selection activeCell="D7" sqref="D7"/>
    </sheetView>
  </sheetViews>
  <sheetFormatPr defaultColWidth="11.42578125" defaultRowHeight="14.4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51" t="s">
        <v>187</v>
      </c>
      <c r="B3" s="351"/>
      <c r="C3" s="351"/>
      <c r="D3" s="351"/>
      <c r="E3" s="351"/>
      <c r="F3" s="351"/>
      <c r="G3" s="351"/>
      <c r="H3" s="351"/>
    </row>
    <row r="4" spans="1:9">
      <c r="A4" s="351"/>
      <c r="B4" s="351"/>
      <c r="C4" s="351"/>
      <c r="D4" s="351"/>
      <c r="E4" s="351"/>
      <c r="F4" s="351"/>
      <c r="G4" s="351"/>
      <c r="H4" s="351"/>
    </row>
    <row r="5" spans="1:9" ht="33" thickBot="1">
      <c r="A5" s="19"/>
      <c r="B5" s="19"/>
      <c r="C5" s="19"/>
      <c r="D5" s="19"/>
      <c r="E5" s="19"/>
      <c r="F5" s="19"/>
      <c r="G5" s="19"/>
      <c r="H5" s="19"/>
    </row>
    <row r="6" spans="1:9" ht="71.25" customHeight="1" thickBot="1">
      <c r="A6" s="352" t="s">
        <v>187</v>
      </c>
      <c r="B6" s="84" t="s">
        <v>345</v>
      </c>
      <c r="C6" s="85" t="s">
        <v>346</v>
      </c>
      <c r="D6" s="85" t="s">
        <v>347</v>
      </c>
      <c r="E6" s="85" t="s">
        <v>348</v>
      </c>
      <c r="F6" s="85" t="s">
        <v>349</v>
      </c>
      <c r="G6" s="144" t="s">
        <v>350</v>
      </c>
      <c r="H6" s="84" t="s">
        <v>351</v>
      </c>
      <c r="I6" s="84" t="s">
        <v>352</v>
      </c>
    </row>
    <row r="7" spans="1:9" ht="265.5" customHeight="1" thickBot="1">
      <c r="A7" s="353"/>
      <c r="B7" s="20" t="s">
        <v>353</v>
      </c>
      <c r="C7" s="20" t="s">
        <v>354</v>
      </c>
      <c r="D7" s="20" t="s">
        <v>355</v>
      </c>
      <c r="E7" s="20" t="s">
        <v>356</v>
      </c>
      <c r="F7" s="20" t="s">
        <v>357</v>
      </c>
      <c r="G7" s="21" t="s">
        <v>358</v>
      </c>
      <c r="H7" s="146" t="s">
        <v>359</v>
      </c>
      <c r="I7" s="146" t="s">
        <v>360</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13" sqref="C13"/>
    </sheetView>
  </sheetViews>
  <sheetFormatPr defaultColWidth="11.42578125" defaultRowHeight="14.45"/>
  <cols>
    <col min="2" max="2" width="24.140625" customWidth="1"/>
    <col min="3" max="3" width="75.7109375" customWidth="1"/>
    <col min="4" max="4" width="29.85546875" customWidth="1"/>
    <col min="32" max="137" width="11.42578125" style="7"/>
  </cols>
  <sheetData>
    <row r="1" spans="1:31" s="7" customFormat="1"/>
    <row r="2" spans="1:31" ht="22.9">
      <c r="A2" s="7"/>
      <c r="B2" s="354" t="s">
        <v>361</v>
      </c>
      <c r="C2" s="354"/>
      <c r="D2" s="354"/>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02"/>
      <c r="C3" s="102"/>
      <c r="D3" s="102"/>
      <c r="E3" s="7"/>
      <c r="F3" s="7"/>
      <c r="G3" s="7"/>
      <c r="H3" s="7"/>
      <c r="I3" s="7"/>
      <c r="J3" s="7"/>
      <c r="K3" s="7"/>
      <c r="L3" s="7"/>
      <c r="M3" s="7"/>
      <c r="N3" s="7"/>
      <c r="O3" s="7"/>
      <c r="P3" s="7"/>
      <c r="Q3" s="7"/>
      <c r="R3" s="7"/>
      <c r="S3" s="7"/>
      <c r="T3" s="7"/>
      <c r="U3" s="7"/>
      <c r="V3" s="7"/>
      <c r="W3" s="7"/>
      <c r="X3" s="7"/>
      <c r="Y3" s="7"/>
      <c r="Z3" s="7"/>
      <c r="AA3" s="7"/>
      <c r="AB3" s="7"/>
      <c r="AC3" s="7"/>
      <c r="AD3" s="7"/>
      <c r="AE3" s="7"/>
    </row>
    <row r="4" spans="1:31" ht="22.9">
      <c r="A4" s="7"/>
      <c r="B4" s="22"/>
      <c r="C4" s="113" t="s">
        <v>362</v>
      </c>
      <c r="D4" s="113" t="s">
        <v>363</v>
      </c>
      <c r="E4" s="7"/>
      <c r="F4" s="7"/>
      <c r="G4" s="7"/>
      <c r="H4" s="7"/>
      <c r="I4" s="7"/>
      <c r="J4" s="7"/>
      <c r="K4" s="7"/>
      <c r="L4" s="7"/>
      <c r="M4" s="7"/>
      <c r="N4" s="7"/>
      <c r="O4" s="7"/>
      <c r="P4" s="7"/>
      <c r="Q4" s="7"/>
      <c r="R4" s="7"/>
      <c r="S4" s="7"/>
      <c r="T4" s="7"/>
      <c r="U4" s="7"/>
      <c r="V4" s="7"/>
      <c r="W4" s="7"/>
      <c r="X4" s="7"/>
      <c r="Y4" s="7"/>
      <c r="Z4" s="7"/>
      <c r="AA4" s="7"/>
      <c r="AB4" s="7"/>
      <c r="AC4" s="7"/>
      <c r="AD4" s="7"/>
      <c r="AE4" s="7"/>
    </row>
    <row r="5" spans="1:31" ht="45.6">
      <c r="A5" s="7"/>
      <c r="B5" s="114" t="s">
        <v>364</v>
      </c>
      <c r="C5" s="115" t="s">
        <v>365</v>
      </c>
      <c r="D5" s="11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5.6">
      <c r="A6" s="7"/>
      <c r="B6" s="117" t="s">
        <v>366</v>
      </c>
      <c r="C6" s="118" t="s">
        <v>367</v>
      </c>
      <c r="D6" s="11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5.6">
      <c r="A7" s="7"/>
      <c r="B7" s="120" t="s">
        <v>368</v>
      </c>
      <c r="C7" s="118" t="s">
        <v>369</v>
      </c>
      <c r="D7" s="11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8.45">
      <c r="A8" s="7"/>
      <c r="B8" s="121" t="s">
        <v>370</v>
      </c>
      <c r="C8" s="118" t="s">
        <v>371</v>
      </c>
      <c r="D8" s="11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5.6">
      <c r="A9" s="7"/>
      <c r="B9" s="122" t="s">
        <v>372</v>
      </c>
      <c r="C9" s="118" t="s">
        <v>373</v>
      </c>
      <c r="D9" s="11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42" zoomScale="55" zoomScaleNormal="55" workbookViewId="0">
      <selection activeCell="D47" sqref="D47"/>
    </sheetView>
  </sheetViews>
  <sheetFormatPr defaultColWidth="11.42578125" defaultRowHeight="14.45"/>
  <cols>
    <col min="2" max="2" width="40.42578125" customWidth="1"/>
    <col min="3" max="3" width="74.85546875" hidden="1" customWidth="1"/>
    <col min="4" max="4" width="147.85546875" customWidth="1"/>
    <col min="5" max="5" width="26.140625" style="123" customWidth="1"/>
    <col min="11" max="258" width="11.42578125" style="7"/>
  </cols>
  <sheetData>
    <row r="1" spans="1:10" s="7" customFormat="1">
      <c r="E1" s="128"/>
    </row>
    <row r="2" spans="1:10" ht="33">
      <c r="A2" s="7"/>
      <c r="B2" s="355" t="s">
        <v>374</v>
      </c>
      <c r="C2" s="355"/>
      <c r="D2" s="355"/>
      <c r="E2" s="355"/>
      <c r="F2" s="7"/>
      <c r="G2" s="7"/>
      <c r="H2" s="7"/>
      <c r="I2" s="7"/>
      <c r="J2" s="7"/>
    </row>
    <row r="3" spans="1:10">
      <c r="A3" s="7"/>
      <c r="B3" s="102"/>
      <c r="C3" s="102"/>
      <c r="D3" s="102"/>
      <c r="E3" s="128"/>
      <c r="F3" s="7"/>
      <c r="G3" s="7"/>
      <c r="H3" s="7"/>
      <c r="I3" s="7"/>
      <c r="J3" s="7"/>
    </row>
    <row r="4" spans="1:10" ht="60">
      <c r="A4" s="7"/>
      <c r="B4" s="25"/>
      <c r="C4" s="103" t="s">
        <v>375</v>
      </c>
      <c r="D4" s="103" t="s">
        <v>376</v>
      </c>
      <c r="E4" s="128"/>
      <c r="F4" s="7"/>
      <c r="G4" s="7"/>
      <c r="H4" s="7"/>
      <c r="I4" s="7"/>
      <c r="J4" s="7"/>
    </row>
    <row r="5" spans="1:10" ht="76.5" customHeight="1">
      <c r="A5" s="26" t="s">
        <v>377</v>
      </c>
      <c r="B5" s="104" t="s">
        <v>378</v>
      </c>
      <c r="C5" s="105" t="s">
        <v>379</v>
      </c>
      <c r="D5" s="106" t="s">
        <v>380</v>
      </c>
      <c r="E5" s="129">
        <v>0.2</v>
      </c>
      <c r="F5" s="7"/>
      <c r="G5" s="7"/>
      <c r="H5" s="7"/>
      <c r="I5" s="7"/>
      <c r="J5" s="7"/>
    </row>
    <row r="6" spans="1:10" ht="97.15">
      <c r="A6" s="26" t="s">
        <v>381</v>
      </c>
      <c r="B6" s="107" t="s">
        <v>381</v>
      </c>
      <c r="C6" s="108" t="s">
        <v>382</v>
      </c>
      <c r="D6" s="109" t="s">
        <v>383</v>
      </c>
      <c r="E6" s="129">
        <v>0.4</v>
      </c>
      <c r="F6" s="7"/>
      <c r="G6" s="7"/>
      <c r="H6" s="7"/>
      <c r="I6" s="7"/>
      <c r="J6" s="7"/>
    </row>
    <row r="7" spans="1:10" ht="64.900000000000006">
      <c r="A7" s="26" t="s">
        <v>384</v>
      </c>
      <c r="B7" s="110" t="s">
        <v>385</v>
      </c>
      <c r="C7" s="108" t="s">
        <v>386</v>
      </c>
      <c r="D7" s="109" t="s">
        <v>387</v>
      </c>
      <c r="E7" s="129">
        <v>0.6</v>
      </c>
      <c r="F7" s="7"/>
      <c r="G7" s="7"/>
      <c r="H7" s="7"/>
      <c r="I7" s="7"/>
      <c r="J7" s="7"/>
    </row>
    <row r="8" spans="1:10" ht="64.900000000000006">
      <c r="A8" s="26" t="s">
        <v>388</v>
      </c>
      <c r="B8" s="111" t="s">
        <v>389</v>
      </c>
      <c r="C8" s="108" t="s">
        <v>390</v>
      </c>
      <c r="D8" s="109" t="s">
        <v>391</v>
      </c>
      <c r="E8" s="129">
        <v>0.8</v>
      </c>
      <c r="F8" s="7"/>
      <c r="G8" s="7"/>
      <c r="H8" s="7"/>
      <c r="I8" s="7"/>
      <c r="J8" s="7"/>
    </row>
    <row r="9" spans="1:10" ht="64.900000000000006">
      <c r="A9" s="26" t="s">
        <v>392</v>
      </c>
      <c r="B9" s="112" t="s">
        <v>393</v>
      </c>
      <c r="C9" s="108" t="s">
        <v>394</v>
      </c>
      <c r="D9" s="109" t="s">
        <v>395</v>
      </c>
      <c r="E9" s="129">
        <v>1</v>
      </c>
      <c r="F9" s="7"/>
      <c r="G9" s="7"/>
      <c r="H9" s="7"/>
      <c r="I9" s="7"/>
      <c r="J9" s="7"/>
    </row>
    <row r="10" spans="1:10" ht="20.45">
      <c r="A10" s="26"/>
      <c r="B10" s="26"/>
      <c r="C10" s="27"/>
      <c r="D10" s="27"/>
      <c r="E10" s="128"/>
      <c r="F10" s="7"/>
      <c r="G10" s="7"/>
      <c r="H10" s="7"/>
      <c r="I10" s="7"/>
      <c r="J10" s="7"/>
    </row>
    <row r="11" spans="1:10" ht="60">
      <c r="A11" s="26"/>
      <c r="B11" s="25"/>
      <c r="C11" s="103" t="s">
        <v>375</v>
      </c>
      <c r="D11" s="103" t="s">
        <v>396</v>
      </c>
      <c r="E11" s="128"/>
      <c r="F11" s="7"/>
      <c r="G11" s="7"/>
      <c r="H11" s="7"/>
      <c r="I11" s="7"/>
      <c r="J11" s="7"/>
    </row>
    <row r="12" spans="1:10" ht="79.5" customHeight="1">
      <c r="A12" s="26"/>
      <c r="B12" s="104" t="s">
        <v>378</v>
      </c>
      <c r="C12" s="105" t="s">
        <v>379</v>
      </c>
      <c r="D12" s="134" t="s">
        <v>397</v>
      </c>
      <c r="E12" s="129">
        <v>0.2</v>
      </c>
      <c r="F12" s="7"/>
      <c r="G12" s="7"/>
      <c r="H12" s="7"/>
      <c r="I12" s="7"/>
      <c r="J12" s="7"/>
    </row>
    <row r="13" spans="1:10" ht="32.450000000000003">
      <c r="A13" s="26"/>
      <c r="B13" s="107" t="s">
        <v>381</v>
      </c>
      <c r="C13" s="108" t="s">
        <v>382</v>
      </c>
      <c r="D13" s="134" t="s">
        <v>398</v>
      </c>
      <c r="E13" s="129">
        <v>0.4</v>
      </c>
      <c r="F13" s="7"/>
      <c r="G13" s="7"/>
      <c r="H13" s="7"/>
      <c r="I13" s="7"/>
      <c r="J13" s="7"/>
    </row>
    <row r="14" spans="1:10" ht="32.450000000000003">
      <c r="A14" s="26"/>
      <c r="B14" s="110" t="s">
        <v>385</v>
      </c>
      <c r="C14" s="108" t="s">
        <v>386</v>
      </c>
      <c r="D14" s="134" t="s">
        <v>399</v>
      </c>
      <c r="E14" s="129">
        <v>0.6</v>
      </c>
      <c r="F14" s="7"/>
      <c r="G14" s="7"/>
      <c r="H14" s="7"/>
      <c r="I14" s="7"/>
      <c r="J14" s="7"/>
    </row>
    <row r="15" spans="1:10" ht="32.450000000000003">
      <c r="A15" s="26"/>
      <c r="B15" s="111" t="s">
        <v>389</v>
      </c>
      <c r="C15" s="108" t="s">
        <v>390</v>
      </c>
      <c r="D15" s="134" t="s">
        <v>400</v>
      </c>
      <c r="E15" s="129">
        <v>0.8</v>
      </c>
      <c r="F15" s="7"/>
      <c r="G15" s="7"/>
      <c r="H15" s="7"/>
      <c r="I15" s="7"/>
      <c r="J15" s="7"/>
    </row>
    <row r="16" spans="1:10" ht="46.5" customHeight="1">
      <c r="A16" s="26"/>
      <c r="B16" s="112" t="s">
        <v>393</v>
      </c>
      <c r="C16" s="108" t="s">
        <v>394</v>
      </c>
      <c r="D16" s="134" t="s">
        <v>401</v>
      </c>
      <c r="E16" s="129">
        <v>1</v>
      </c>
      <c r="F16" s="7"/>
      <c r="G16" s="7"/>
      <c r="H16" s="7"/>
      <c r="I16" s="7"/>
      <c r="J16" s="7"/>
    </row>
    <row r="17" spans="1:10" ht="20.45">
      <c r="A17" s="26"/>
      <c r="B17" s="26"/>
      <c r="C17" s="27"/>
      <c r="D17" s="27"/>
      <c r="E17" s="128"/>
      <c r="F17" s="7"/>
      <c r="G17" s="7"/>
      <c r="H17" s="7"/>
      <c r="I17" s="7"/>
      <c r="J17" s="7"/>
    </row>
    <row r="18" spans="1:10">
      <c r="A18" s="26"/>
      <c r="B18" s="28"/>
      <c r="C18" s="28"/>
      <c r="D18" s="28"/>
      <c r="E18" s="128"/>
      <c r="F18" s="7"/>
      <c r="G18" s="7"/>
      <c r="H18" s="7"/>
      <c r="I18" s="7"/>
      <c r="J18" s="7"/>
    </row>
    <row r="19" spans="1:10" ht="60">
      <c r="A19" s="26"/>
      <c r="B19" s="25"/>
      <c r="C19" s="103" t="s">
        <v>375</v>
      </c>
      <c r="D19" s="103" t="s">
        <v>262</v>
      </c>
      <c r="E19" s="128"/>
      <c r="F19" s="7"/>
      <c r="G19" s="7"/>
      <c r="H19" s="7"/>
      <c r="I19" s="7"/>
      <c r="J19" s="7"/>
    </row>
    <row r="20" spans="1:10" ht="57.75" customHeight="1">
      <c r="A20" s="26"/>
      <c r="B20" s="104" t="s">
        <v>378</v>
      </c>
      <c r="C20" s="105" t="s">
        <v>379</v>
      </c>
      <c r="D20" s="134" t="s">
        <v>290</v>
      </c>
      <c r="E20" s="129">
        <v>0.2</v>
      </c>
      <c r="F20" s="7"/>
      <c r="G20" s="7"/>
      <c r="H20" s="7"/>
      <c r="I20" s="7"/>
      <c r="J20" s="7"/>
    </row>
    <row r="21" spans="1:10" ht="54" customHeight="1">
      <c r="A21" s="26"/>
      <c r="B21" s="107" t="s">
        <v>381</v>
      </c>
      <c r="C21" s="108" t="s">
        <v>382</v>
      </c>
      <c r="D21" s="134" t="s">
        <v>267</v>
      </c>
      <c r="E21" s="129">
        <v>0.4</v>
      </c>
      <c r="F21" s="7"/>
      <c r="G21" s="7"/>
      <c r="H21" s="7"/>
      <c r="I21" s="7"/>
      <c r="J21" s="7"/>
    </row>
    <row r="22" spans="1:10" ht="64.5" customHeight="1">
      <c r="A22" s="26"/>
      <c r="B22" s="110" t="s">
        <v>385</v>
      </c>
      <c r="C22" s="108" t="s">
        <v>386</v>
      </c>
      <c r="D22" s="134" t="s">
        <v>402</v>
      </c>
      <c r="E22" s="129">
        <v>0.6</v>
      </c>
      <c r="F22" s="7"/>
      <c r="G22" s="7"/>
      <c r="H22" s="7"/>
      <c r="I22" s="7"/>
      <c r="J22" s="7"/>
    </row>
    <row r="23" spans="1:10" ht="51.75" customHeight="1">
      <c r="A23" s="26"/>
      <c r="B23" s="111" t="s">
        <v>389</v>
      </c>
      <c r="C23" s="108" t="s">
        <v>390</v>
      </c>
      <c r="D23" s="134" t="s">
        <v>403</v>
      </c>
      <c r="E23" s="129">
        <v>0.8</v>
      </c>
      <c r="F23" s="7"/>
      <c r="G23" s="7"/>
      <c r="H23" s="7"/>
      <c r="I23" s="7"/>
      <c r="J23" s="7"/>
    </row>
    <row r="24" spans="1:10" ht="51.75" customHeight="1">
      <c r="A24" s="26"/>
      <c r="B24" s="112" t="s">
        <v>393</v>
      </c>
      <c r="C24" s="108" t="s">
        <v>394</v>
      </c>
      <c r="D24" s="134" t="s">
        <v>404</v>
      </c>
      <c r="E24" s="129">
        <v>1</v>
      </c>
      <c r="F24" s="7"/>
      <c r="G24" s="7"/>
      <c r="H24" s="7"/>
      <c r="I24" s="7"/>
      <c r="J24" s="7"/>
    </row>
    <row r="25" spans="1:10">
      <c r="A25" s="26"/>
      <c r="B25" s="28"/>
      <c r="C25" s="28"/>
      <c r="D25" s="28"/>
      <c r="E25" s="128"/>
      <c r="F25" s="7"/>
      <c r="G25" s="7"/>
      <c r="H25" s="7"/>
      <c r="I25" s="7"/>
      <c r="J25" s="7"/>
    </row>
    <row r="26" spans="1:10">
      <c r="A26" s="26"/>
      <c r="B26" s="28"/>
      <c r="C26" s="28"/>
      <c r="D26" s="28"/>
      <c r="E26" s="128"/>
      <c r="F26" s="7"/>
      <c r="G26" s="7"/>
      <c r="H26" s="7"/>
      <c r="I26" s="7"/>
      <c r="J26" s="7"/>
    </row>
    <row r="27" spans="1:10">
      <c r="A27" s="26"/>
      <c r="B27" s="28"/>
      <c r="C27" s="28"/>
      <c r="D27" s="28"/>
      <c r="E27" s="128"/>
      <c r="F27" s="7"/>
      <c r="G27" s="7"/>
      <c r="H27" s="7"/>
      <c r="I27" s="7"/>
      <c r="J27" s="7"/>
    </row>
    <row r="28" spans="1:10">
      <c r="A28" s="26"/>
      <c r="B28" s="28"/>
      <c r="C28" s="28"/>
      <c r="D28" s="28"/>
      <c r="E28" s="128"/>
      <c r="F28" s="7"/>
      <c r="G28" s="7"/>
      <c r="H28" s="7"/>
      <c r="I28" s="7"/>
      <c r="J28" s="7"/>
    </row>
    <row r="29" spans="1:10" ht="60">
      <c r="A29" s="26"/>
      <c r="B29" s="25"/>
      <c r="C29" s="103" t="s">
        <v>375</v>
      </c>
      <c r="D29" s="103" t="s">
        <v>405</v>
      </c>
      <c r="E29" s="128"/>
      <c r="F29" s="7"/>
      <c r="G29" s="7"/>
      <c r="H29" s="7"/>
      <c r="I29" s="7"/>
      <c r="J29" s="7"/>
    </row>
    <row r="30" spans="1:10" ht="75.75" customHeight="1">
      <c r="A30" s="26"/>
      <c r="B30" s="104" t="s">
        <v>378</v>
      </c>
      <c r="C30" s="105" t="s">
        <v>379</v>
      </c>
      <c r="D30" s="134" t="s">
        <v>300</v>
      </c>
      <c r="E30" s="129">
        <v>0.2</v>
      </c>
      <c r="F30" s="7"/>
      <c r="G30" s="7"/>
      <c r="H30" s="7"/>
      <c r="I30" s="7"/>
      <c r="J30" s="7"/>
    </row>
    <row r="31" spans="1:10" ht="65.25" customHeight="1">
      <c r="A31" s="26"/>
      <c r="B31" s="107" t="s">
        <v>381</v>
      </c>
      <c r="C31" s="108" t="s">
        <v>382</v>
      </c>
      <c r="D31" s="134" t="s">
        <v>406</v>
      </c>
      <c r="E31" s="129">
        <v>0.4</v>
      </c>
      <c r="F31" s="7"/>
      <c r="G31" s="7"/>
      <c r="H31" s="7"/>
      <c r="I31" s="7"/>
      <c r="J31" s="7"/>
    </row>
    <row r="32" spans="1:10" ht="57" customHeight="1">
      <c r="A32" s="26"/>
      <c r="B32" s="110" t="s">
        <v>385</v>
      </c>
      <c r="C32" s="108" t="s">
        <v>386</v>
      </c>
      <c r="D32" s="134" t="s">
        <v>407</v>
      </c>
      <c r="E32" s="129">
        <v>0.6</v>
      </c>
      <c r="F32" s="7"/>
      <c r="G32" s="7"/>
      <c r="H32" s="7"/>
      <c r="I32" s="7"/>
      <c r="J32" s="7"/>
    </row>
    <row r="33" spans="1:10" ht="66.75" customHeight="1">
      <c r="A33" s="26"/>
      <c r="B33" s="111" t="s">
        <v>389</v>
      </c>
      <c r="C33" s="108" t="s">
        <v>390</v>
      </c>
      <c r="D33" s="134" t="s">
        <v>408</v>
      </c>
      <c r="E33" s="129">
        <v>0.8</v>
      </c>
      <c r="F33" s="7"/>
      <c r="G33" s="7"/>
      <c r="H33" s="7"/>
      <c r="I33" s="7"/>
      <c r="J33" s="7"/>
    </row>
    <row r="34" spans="1:10" ht="79.5" customHeight="1">
      <c r="A34" s="26"/>
      <c r="B34" s="112" t="s">
        <v>393</v>
      </c>
      <c r="C34" s="108" t="s">
        <v>394</v>
      </c>
      <c r="D34" s="134" t="s">
        <v>409</v>
      </c>
      <c r="E34" s="129">
        <v>1</v>
      </c>
      <c r="F34" s="7"/>
      <c r="G34" s="7"/>
      <c r="H34" s="7"/>
      <c r="I34" s="7"/>
      <c r="J34" s="7"/>
    </row>
    <row r="35" spans="1:10">
      <c r="A35" s="26"/>
      <c r="B35" s="26"/>
      <c r="C35" s="26" t="s">
        <v>410</v>
      </c>
      <c r="D35" s="26" t="s">
        <v>411</v>
      </c>
      <c r="E35" s="128"/>
      <c r="F35" s="7"/>
      <c r="G35" s="7"/>
      <c r="H35" s="7"/>
      <c r="I35" s="7"/>
      <c r="J35" s="7"/>
    </row>
    <row r="36" spans="1:10">
      <c r="A36" s="26"/>
      <c r="B36" s="26"/>
      <c r="C36" s="26"/>
      <c r="D36" s="26"/>
      <c r="E36" s="128"/>
      <c r="F36" s="7"/>
      <c r="G36" s="7"/>
      <c r="H36" s="7"/>
      <c r="I36" s="7"/>
      <c r="J36" s="7"/>
    </row>
    <row r="37" spans="1:10">
      <c r="A37" s="26"/>
      <c r="B37" s="26"/>
      <c r="C37" s="26"/>
      <c r="D37" s="26"/>
      <c r="E37" s="128"/>
      <c r="F37" s="7"/>
      <c r="G37" s="7"/>
      <c r="H37" s="7"/>
      <c r="I37" s="7"/>
      <c r="J37" s="7"/>
    </row>
    <row r="38" spans="1:10" ht="60">
      <c r="A38" s="26"/>
      <c r="B38" s="25"/>
      <c r="C38" s="103" t="s">
        <v>375</v>
      </c>
      <c r="D38" s="103" t="s">
        <v>412</v>
      </c>
      <c r="E38" s="128"/>
      <c r="F38" s="7"/>
      <c r="G38" s="7"/>
      <c r="H38" s="7"/>
      <c r="I38" s="7"/>
      <c r="J38" s="7"/>
    </row>
    <row r="39" spans="1:10" ht="97.15">
      <c r="A39" s="26"/>
      <c r="B39" s="104" t="s">
        <v>378</v>
      </c>
      <c r="C39" s="105" t="s">
        <v>379</v>
      </c>
      <c r="D39" s="135" t="s">
        <v>413</v>
      </c>
      <c r="E39" s="129">
        <v>0.2</v>
      </c>
      <c r="F39" s="7"/>
      <c r="G39" s="7"/>
      <c r="H39" s="7"/>
      <c r="I39" s="7"/>
      <c r="J39" s="7"/>
    </row>
    <row r="40" spans="1:10" ht="97.15">
      <c r="A40" s="26"/>
      <c r="B40" s="107" t="s">
        <v>381</v>
      </c>
      <c r="C40" s="108" t="s">
        <v>382</v>
      </c>
      <c r="D40" s="135" t="s">
        <v>414</v>
      </c>
      <c r="E40" s="129">
        <v>0.4</v>
      </c>
      <c r="F40" s="7"/>
      <c r="G40" s="7"/>
      <c r="H40" s="7"/>
      <c r="I40" s="7"/>
      <c r="J40" s="7"/>
    </row>
    <row r="41" spans="1:10" ht="97.15">
      <c r="A41" s="26"/>
      <c r="B41" s="110" t="s">
        <v>385</v>
      </c>
      <c r="C41" s="108" t="s">
        <v>386</v>
      </c>
      <c r="D41" s="135" t="s">
        <v>415</v>
      </c>
      <c r="E41" s="129">
        <v>0.6</v>
      </c>
      <c r="F41" s="7"/>
      <c r="G41" s="7"/>
      <c r="H41" s="7"/>
      <c r="I41" s="7"/>
      <c r="J41" s="7"/>
    </row>
    <row r="42" spans="1:10" ht="97.15">
      <c r="A42" s="26"/>
      <c r="B42" s="111" t="s">
        <v>389</v>
      </c>
      <c r="C42" s="108" t="s">
        <v>390</v>
      </c>
      <c r="D42" s="135" t="s">
        <v>416</v>
      </c>
      <c r="E42" s="129">
        <v>0.8</v>
      </c>
      <c r="F42" s="7"/>
      <c r="G42" s="7"/>
      <c r="H42" s="7"/>
      <c r="I42" s="7"/>
      <c r="J42" s="7"/>
    </row>
    <row r="43" spans="1:10" ht="97.15">
      <c r="A43" s="26"/>
      <c r="B43" s="112" t="s">
        <v>393</v>
      </c>
      <c r="C43" s="108" t="s">
        <v>394</v>
      </c>
      <c r="D43" s="135" t="s">
        <v>417</v>
      </c>
      <c r="E43" s="129">
        <v>1</v>
      </c>
      <c r="F43" s="7"/>
      <c r="G43" s="7"/>
      <c r="H43" s="7"/>
      <c r="I43" s="7"/>
      <c r="J43" s="7"/>
    </row>
    <row r="44" spans="1:10">
      <c r="A44" s="26"/>
      <c r="B44" s="26"/>
      <c r="C44" s="26"/>
      <c r="D44" s="26"/>
      <c r="E44" s="128"/>
      <c r="F44" s="7"/>
      <c r="G44" s="7"/>
      <c r="H44" s="7"/>
      <c r="I44" s="7"/>
      <c r="J44" s="7"/>
    </row>
    <row r="45" spans="1:10" ht="56.25" customHeight="1">
      <c r="A45" s="26"/>
      <c r="B45" s="26"/>
      <c r="C45" s="26"/>
      <c r="D45" s="103" t="s">
        <v>418</v>
      </c>
      <c r="E45" s="128"/>
      <c r="F45" s="7"/>
      <c r="G45" s="7"/>
      <c r="H45" s="7"/>
      <c r="I45" s="7"/>
      <c r="J45" s="7"/>
    </row>
    <row r="46" spans="1:10" ht="94.5" customHeight="1">
      <c r="A46" s="26"/>
      <c r="B46" s="111" t="s">
        <v>389</v>
      </c>
      <c r="C46" s="26"/>
      <c r="D46" s="109" t="s">
        <v>419</v>
      </c>
      <c r="E46" s="129">
        <v>0.8</v>
      </c>
      <c r="F46" s="7"/>
      <c r="G46" s="7"/>
      <c r="H46" s="7"/>
      <c r="I46" s="7"/>
      <c r="J46" s="7"/>
    </row>
    <row r="47" spans="1:10" ht="105.75" customHeight="1">
      <c r="A47" s="26"/>
      <c r="B47" s="112" t="s">
        <v>393</v>
      </c>
      <c r="C47" s="27"/>
      <c r="D47" s="109" t="s">
        <v>420</v>
      </c>
      <c r="E47" s="129">
        <v>1</v>
      </c>
      <c r="F47" s="7"/>
      <c r="G47" s="7"/>
      <c r="H47" s="7"/>
      <c r="I47" s="7"/>
      <c r="J47" s="7"/>
    </row>
    <row r="48" spans="1:10">
      <c r="A48" s="26"/>
      <c r="B48" s="23"/>
      <c r="C48" s="23"/>
      <c r="D48" s="23"/>
      <c r="E48" s="128"/>
      <c r="F48" s="7"/>
      <c r="G48" s="7"/>
      <c r="H48" s="7"/>
      <c r="I48" s="7"/>
      <c r="J48" s="7"/>
    </row>
    <row r="49" spans="1:10">
      <c r="A49" s="26"/>
      <c r="B49" s="23"/>
      <c r="C49" s="23"/>
      <c r="D49" s="23"/>
      <c r="E49" s="128"/>
      <c r="F49" s="7"/>
      <c r="G49" s="7"/>
      <c r="H49" s="7"/>
      <c r="I49" s="7"/>
      <c r="J49" s="7"/>
    </row>
    <row r="50" spans="1:10" ht="20.45">
      <c r="A50" s="26"/>
      <c r="B50" s="26"/>
      <c r="C50" s="27"/>
      <c r="D50" s="27"/>
      <c r="E50" s="128"/>
      <c r="F50" s="7"/>
      <c r="G50" s="7"/>
      <c r="H50" s="7"/>
      <c r="I50" s="7"/>
      <c r="J50" s="7"/>
    </row>
    <row r="51" spans="1:10" ht="46.5" customHeight="1">
      <c r="A51" s="26"/>
      <c r="B51" s="26"/>
      <c r="C51" s="26"/>
      <c r="D51" s="103" t="s">
        <v>421</v>
      </c>
      <c r="E51" s="128"/>
      <c r="F51" s="7"/>
      <c r="G51" s="7"/>
      <c r="H51" s="7"/>
      <c r="I51" s="7"/>
      <c r="J51" s="7"/>
    </row>
    <row r="52" spans="1:10" ht="90" customHeight="1">
      <c r="A52" s="26"/>
      <c r="B52" s="111" t="s">
        <v>389</v>
      </c>
      <c r="C52" s="26"/>
      <c r="D52" s="109" t="s">
        <v>422</v>
      </c>
      <c r="E52" s="129">
        <v>0.8</v>
      </c>
      <c r="F52" s="7"/>
      <c r="G52" s="7"/>
      <c r="H52" s="7"/>
      <c r="I52" s="7"/>
      <c r="J52" s="7"/>
    </row>
    <row r="53" spans="1:10" ht="64.900000000000006">
      <c r="A53" s="26"/>
      <c r="B53" s="112" t="s">
        <v>393</v>
      </c>
      <c r="C53" s="27"/>
      <c r="D53" s="109" t="s">
        <v>423</v>
      </c>
      <c r="E53" s="129">
        <v>1</v>
      </c>
      <c r="F53" s="7"/>
      <c r="G53" s="7"/>
      <c r="H53" s="7"/>
      <c r="I53" s="7"/>
      <c r="J53" s="7"/>
    </row>
    <row r="54" spans="1:10" ht="20.45">
      <c r="A54" s="26"/>
      <c r="B54" s="26"/>
      <c r="C54" s="27"/>
      <c r="D54" s="27"/>
      <c r="E54" s="128"/>
      <c r="F54" s="7"/>
      <c r="G54" s="7"/>
      <c r="H54" s="7"/>
      <c r="I54" s="7"/>
      <c r="J54" s="7"/>
    </row>
    <row r="55" spans="1:10" ht="20.45">
      <c r="A55" s="26"/>
      <c r="B55" s="26"/>
      <c r="C55" s="27"/>
      <c r="D55" s="27"/>
      <c r="E55" s="128"/>
      <c r="F55" s="7"/>
      <c r="G55" s="7"/>
      <c r="H55" s="7"/>
      <c r="I55" s="7"/>
      <c r="J55" s="7"/>
    </row>
    <row r="56" spans="1:10" ht="20.45">
      <c r="A56" s="26"/>
      <c r="B56" s="26"/>
      <c r="C56" s="27"/>
      <c r="D56" s="27"/>
      <c r="E56" s="128"/>
      <c r="F56" s="7"/>
      <c r="G56" s="7"/>
      <c r="H56" s="7"/>
      <c r="I56" s="7"/>
      <c r="J56" s="7"/>
    </row>
    <row r="57" spans="1:10" ht="20.45">
      <c r="A57" s="26"/>
      <c r="B57" s="26"/>
      <c r="C57" s="27"/>
      <c r="D57" s="27"/>
      <c r="E57" s="128"/>
      <c r="F57" s="7"/>
      <c r="G57" s="7"/>
      <c r="H57" s="7"/>
      <c r="I57" s="7"/>
      <c r="J57" s="7"/>
    </row>
    <row r="58" spans="1:10" ht="20.45">
      <c r="A58" s="26"/>
      <c r="B58" s="26"/>
      <c r="C58" s="27"/>
      <c r="D58" s="27"/>
      <c r="E58" s="128"/>
      <c r="F58" s="7"/>
      <c r="G58" s="7"/>
      <c r="H58" s="7"/>
      <c r="I58" s="7"/>
      <c r="J58" s="7"/>
    </row>
    <row r="59" spans="1:10" ht="20.45">
      <c r="A59" s="26"/>
      <c r="B59" s="26"/>
      <c r="C59" s="27"/>
      <c r="D59" s="27"/>
      <c r="E59" s="128"/>
      <c r="F59" s="7"/>
      <c r="G59" s="7"/>
      <c r="H59" s="7"/>
      <c r="I59" s="7"/>
      <c r="J59" s="7"/>
    </row>
    <row r="60" spans="1:10" ht="20.45">
      <c r="A60" s="26"/>
      <c r="B60" s="26"/>
      <c r="C60" s="27"/>
      <c r="D60" s="27"/>
      <c r="E60" s="128"/>
      <c r="F60" s="7"/>
      <c r="G60" s="7"/>
      <c r="H60" s="7"/>
      <c r="I60" s="7"/>
      <c r="J60" s="7"/>
    </row>
    <row r="61" spans="1:10" ht="20.45">
      <c r="A61" s="26"/>
      <c r="B61" s="26"/>
      <c r="C61" s="27"/>
      <c r="D61" s="27"/>
      <c r="E61" s="128"/>
      <c r="F61" s="7"/>
      <c r="G61" s="7"/>
      <c r="H61" s="7"/>
      <c r="I61" s="7"/>
      <c r="J61" s="7"/>
    </row>
    <row r="62" spans="1:10" ht="20.45">
      <c r="A62" s="26"/>
      <c r="B62" s="26"/>
      <c r="C62" s="27"/>
      <c r="D62" s="27"/>
      <c r="E62" s="128"/>
      <c r="F62" s="7"/>
      <c r="G62" s="7"/>
      <c r="H62" s="7"/>
      <c r="I62" s="7"/>
      <c r="J62" s="7"/>
    </row>
    <row r="63" spans="1:10" ht="20.45">
      <c r="A63" s="26"/>
      <c r="B63" s="26"/>
      <c r="C63" s="27"/>
      <c r="D63" s="27"/>
      <c r="E63" s="128"/>
      <c r="F63" s="7"/>
      <c r="G63" s="7"/>
      <c r="H63" s="7"/>
      <c r="I63" s="7"/>
      <c r="J63" s="7"/>
    </row>
    <row r="64" spans="1:10" ht="20.45">
      <c r="A64" s="26"/>
      <c r="B64" s="26"/>
      <c r="C64" s="27"/>
      <c r="D64" s="27"/>
      <c r="E64" s="128"/>
      <c r="F64" s="7"/>
      <c r="G64" s="7"/>
      <c r="H64" s="7"/>
      <c r="I64" s="7"/>
      <c r="J64" s="7"/>
    </row>
    <row r="65" spans="1:10" ht="20.45">
      <c r="A65" s="26"/>
      <c r="B65" s="26"/>
      <c r="C65" s="27"/>
      <c r="D65" s="27"/>
      <c r="E65" s="128"/>
      <c r="F65" s="7"/>
      <c r="G65" s="7"/>
      <c r="H65" s="7"/>
      <c r="I65" s="7"/>
      <c r="J65" s="7"/>
    </row>
    <row r="66" spans="1:10" ht="20.45">
      <c r="A66" s="26"/>
      <c r="B66" s="26"/>
      <c r="C66" s="27"/>
      <c r="D66" s="27"/>
      <c r="E66" s="128"/>
      <c r="F66" s="7"/>
      <c r="G66" s="7"/>
      <c r="H66" s="7"/>
      <c r="I66" s="7"/>
      <c r="J66" s="7"/>
    </row>
    <row r="67" spans="1:10" ht="20.45">
      <c r="A67" s="26"/>
      <c r="B67" s="26"/>
      <c r="C67" s="27"/>
      <c r="D67" s="27"/>
      <c r="E67" s="128"/>
      <c r="F67" s="7"/>
      <c r="G67" s="7"/>
      <c r="H67" s="7"/>
      <c r="I67" s="7"/>
      <c r="J67" s="7"/>
    </row>
    <row r="68" spans="1:10" ht="20.45">
      <c r="A68" s="26"/>
      <c r="B68" s="26"/>
      <c r="C68" s="27"/>
      <c r="D68" s="27"/>
      <c r="E68" s="128"/>
      <c r="F68" s="7"/>
      <c r="G68" s="7"/>
      <c r="H68" s="7"/>
      <c r="I68" s="7"/>
      <c r="J68" s="7"/>
    </row>
    <row r="69" spans="1:10" ht="20.45">
      <c r="A69" s="26"/>
      <c r="B69" s="26"/>
      <c r="C69" s="27"/>
      <c r="D69" s="27"/>
      <c r="E69" s="128"/>
      <c r="F69" s="7"/>
      <c r="G69" s="7"/>
      <c r="H69" s="7"/>
      <c r="I69" s="7"/>
      <c r="J69" s="7"/>
    </row>
    <row r="70" spans="1:10" ht="20.45">
      <c r="A70" s="26"/>
      <c r="B70" s="26"/>
      <c r="C70" s="27"/>
      <c r="D70" s="27"/>
      <c r="E70" s="128"/>
      <c r="F70" s="7"/>
      <c r="G70" s="7"/>
      <c r="H70" s="7"/>
      <c r="I70" s="7"/>
      <c r="J70" s="7"/>
    </row>
    <row r="71" spans="1:10" ht="20.45">
      <c r="A71" s="26"/>
      <c r="B71" s="26"/>
      <c r="C71" s="27"/>
      <c r="D71" s="27"/>
      <c r="E71" s="128"/>
      <c r="F71" s="7"/>
      <c r="G71" s="7"/>
      <c r="H71" s="7"/>
      <c r="I71" s="7"/>
      <c r="J71" s="7"/>
    </row>
    <row r="72" spans="1:10" ht="20.45">
      <c r="A72" s="26"/>
      <c r="B72" s="26"/>
      <c r="C72" s="27"/>
      <c r="D72" s="27"/>
      <c r="E72" s="128"/>
      <c r="F72" s="7"/>
      <c r="G72" s="7"/>
      <c r="H72" s="7"/>
      <c r="I72" s="7"/>
      <c r="J72" s="7"/>
    </row>
    <row r="73" spans="1:10" ht="20.45">
      <c r="A73" s="26"/>
      <c r="B73" s="26"/>
      <c r="C73" s="27"/>
      <c r="D73" s="27"/>
      <c r="E73" s="128"/>
      <c r="F73" s="7"/>
      <c r="G73" s="7"/>
      <c r="H73" s="7"/>
      <c r="I73" s="7"/>
      <c r="J73" s="7"/>
    </row>
    <row r="74" spans="1:10" ht="20.45">
      <c r="A74" s="26"/>
      <c r="B74" s="26"/>
      <c r="C74" s="27"/>
      <c r="D74" s="27"/>
      <c r="E74" s="128"/>
      <c r="F74" s="7"/>
      <c r="G74" s="7"/>
      <c r="H74" s="7"/>
      <c r="I74" s="7"/>
      <c r="J74" s="7"/>
    </row>
    <row r="75" spans="1:10" ht="20.45">
      <c r="A75" s="26"/>
      <c r="B75" s="26"/>
      <c r="C75" s="27"/>
      <c r="D75" s="27"/>
      <c r="E75" s="128"/>
      <c r="F75" s="7"/>
      <c r="G75" s="7"/>
      <c r="H75" s="7"/>
      <c r="I75" s="7"/>
      <c r="J75" s="7"/>
    </row>
    <row r="76" spans="1:10" ht="20.45">
      <c r="A76" s="26"/>
      <c r="B76" s="26"/>
      <c r="C76" s="27"/>
      <c r="D76" s="27"/>
      <c r="E76" s="128"/>
      <c r="F76" s="7"/>
      <c r="G76" s="7"/>
      <c r="H76" s="7"/>
      <c r="I76" s="7"/>
      <c r="J76" s="7"/>
    </row>
    <row r="77" spans="1:10" ht="20.45">
      <c r="A77" s="26"/>
      <c r="B77" s="26"/>
      <c r="C77" s="27"/>
      <c r="D77" s="27"/>
      <c r="E77" s="128"/>
      <c r="F77" s="7"/>
      <c r="G77" s="7"/>
      <c r="H77" s="7"/>
      <c r="I77" s="7"/>
      <c r="J77" s="7"/>
    </row>
    <row r="78" spans="1:10" ht="20.45">
      <c r="A78" s="26"/>
      <c r="B78" s="26"/>
      <c r="C78" s="27"/>
      <c r="D78" s="27"/>
      <c r="E78" s="128"/>
      <c r="F78" s="7"/>
      <c r="G78" s="7"/>
      <c r="H78" s="7"/>
      <c r="I78" s="7"/>
      <c r="J78" s="7"/>
    </row>
    <row r="79" spans="1:10" ht="20.45">
      <c r="A79" s="26"/>
      <c r="B79" s="26"/>
      <c r="C79" s="27"/>
      <c r="D79" s="27"/>
      <c r="E79" s="128"/>
      <c r="F79" s="7"/>
      <c r="G79" s="7"/>
      <c r="H79" s="7"/>
      <c r="I79" s="7"/>
      <c r="J79" s="7"/>
    </row>
    <row r="80" spans="1:10" s="7" customFormat="1" ht="20.45">
      <c r="A80" s="26"/>
      <c r="B80" s="26"/>
      <c r="C80" s="27"/>
      <c r="D80" s="27"/>
      <c r="E80" s="128"/>
    </row>
    <row r="81" spans="1:5" s="7" customFormat="1" ht="20.45">
      <c r="A81" s="26"/>
      <c r="B81" s="26"/>
      <c r="C81" s="27"/>
      <c r="D81" s="27"/>
      <c r="E81" s="128"/>
    </row>
    <row r="82" spans="1:5" s="7" customFormat="1" ht="20.45">
      <c r="A82" s="26"/>
      <c r="B82" s="26"/>
      <c r="C82" s="27"/>
      <c r="D82" s="27"/>
      <c r="E82" s="128"/>
    </row>
    <row r="83" spans="1:5" s="7" customFormat="1" ht="20.45">
      <c r="A83" s="26"/>
      <c r="B83" s="26"/>
      <c r="C83" s="27"/>
      <c r="D83" s="27"/>
      <c r="E83" s="128"/>
    </row>
    <row r="84" spans="1:5" s="7" customFormat="1" ht="20.45">
      <c r="A84" s="26"/>
      <c r="B84" s="26"/>
      <c r="C84" s="27"/>
      <c r="D84" s="27"/>
      <c r="E84" s="128"/>
    </row>
    <row r="85" spans="1:5" s="7" customFormat="1" ht="20.45">
      <c r="A85" s="26"/>
      <c r="B85" s="26"/>
      <c r="C85" s="27"/>
      <c r="D85" s="27"/>
      <c r="E85" s="128"/>
    </row>
    <row r="86" spans="1:5" s="7" customFormat="1" ht="20.45">
      <c r="A86" s="26"/>
      <c r="B86" s="26"/>
      <c r="C86" s="27"/>
      <c r="D86" s="27"/>
      <c r="E86" s="128"/>
    </row>
    <row r="87" spans="1:5" s="7" customFormat="1" ht="20.45">
      <c r="A87" s="26"/>
      <c r="B87" s="26"/>
      <c r="C87" s="27"/>
      <c r="D87" s="27"/>
      <c r="E87" s="128"/>
    </row>
    <row r="88" spans="1:5" s="7" customFormat="1" ht="20.45">
      <c r="A88" s="26"/>
      <c r="B88" s="26"/>
      <c r="C88" s="27"/>
      <c r="D88" s="27"/>
      <c r="E88" s="128"/>
    </row>
    <row r="89" spans="1:5" s="7" customFormat="1" ht="20.45">
      <c r="A89" s="26"/>
      <c r="B89" s="26"/>
      <c r="C89" s="27"/>
      <c r="D89" s="27"/>
      <c r="E89" s="128"/>
    </row>
    <row r="90" spans="1:5" s="7" customFormat="1" ht="20.45">
      <c r="A90" s="26"/>
      <c r="B90" s="26"/>
      <c r="C90" s="27"/>
      <c r="D90" s="27"/>
      <c r="E90" s="128"/>
    </row>
    <row r="91" spans="1:5" s="7" customFormat="1" ht="20.45">
      <c r="A91" s="26"/>
      <c r="B91" s="26"/>
      <c r="C91" s="27"/>
      <c r="D91" s="27"/>
      <c r="E91" s="128"/>
    </row>
    <row r="92" spans="1:5" s="7" customFormat="1" ht="20.45">
      <c r="A92" s="26"/>
      <c r="B92" s="26"/>
      <c r="C92" s="27"/>
      <c r="D92" s="27"/>
      <c r="E92" s="128"/>
    </row>
    <row r="93" spans="1:5" s="7" customFormat="1" ht="20.45">
      <c r="A93" s="26"/>
      <c r="B93" s="26"/>
      <c r="C93" s="27"/>
      <c r="D93" s="27"/>
      <c r="E93" s="128"/>
    </row>
    <row r="94" spans="1:5" s="7" customFormat="1" ht="20.45">
      <c r="A94" s="26"/>
      <c r="B94" s="26"/>
      <c r="C94" s="27"/>
      <c r="D94" s="27"/>
      <c r="E94" s="128"/>
    </row>
    <row r="95" spans="1:5" s="7" customFormat="1" ht="20.45">
      <c r="A95" s="26"/>
      <c r="B95" s="26"/>
      <c r="C95" s="27"/>
      <c r="D95" s="27"/>
      <c r="E95" s="128"/>
    </row>
    <row r="96" spans="1:5" s="7" customFormat="1" ht="20.45">
      <c r="A96" s="26"/>
      <c r="B96" s="26"/>
      <c r="C96" s="27"/>
      <c r="D96" s="27"/>
      <c r="E96" s="128"/>
    </row>
    <row r="97" spans="1:5" s="7" customFormat="1" ht="20.45">
      <c r="A97" s="26"/>
      <c r="B97" s="26"/>
      <c r="C97" s="27"/>
      <c r="D97" s="27"/>
      <c r="E97" s="128"/>
    </row>
    <row r="98" spans="1:5" s="7" customFormat="1" ht="20.45">
      <c r="A98" s="26"/>
      <c r="B98" s="26"/>
      <c r="C98" s="27"/>
      <c r="D98" s="27"/>
      <c r="E98" s="128"/>
    </row>
    <row r="99" spans="1:5" s="7" customFormat="1" ht="20.45">
      <c r="A99" s="26"/>
      <c r="B99" s="26"/>
      <c r="C99" s="27"/>
      <c r="D99" s="27"/>
      <c r="E99" s="128"/>
    </row>
    <row r="100" spans="1:5" s="7" customFormat="1" ht="20.45">
      <c r="A100" s="26"/>
      <c r="B100" s="26"/>
      <c r="C100" s="27"/>
      <c r="D100" s="27"/>
      <c r="E100" s="128"/>
    </row>
    <row r="101" spans="1:5" s="7" customFormat="1" ht="20.45">
      <c r="A101" s="26"/>
      <c r="B101" s="26"/>
      <c r="C101" s="27"/>
      <c r="D101" s="27"/>
      <c r="E101" s="128"/>
    </row>
    <row r="102" spans="1:5" s="7" customFormat="1" ht="20.45">
      <c r="A102" s="26"/>
      <c r="B102" s="26"/>
      <c r="C102" s="27"/>
      <c r="D102" s="27"/>
      <c r="E102" s="128"/>
    </row>
    <row r="103" spans="1:5" s="7" customFormat="1" ht="20.45">
      <c r="A103" s="26"/>
      <c r="B103" s="26"/>
      <c r="C103" s="27"/>
      <c r="D103" s="27"/>
      <c r="E103" s="128"/>
    </row>
    <row r="104" spans="1:5" s="7" customFormat="1" ht="20.45">
      <c r="A104" s="26"/>
      <c r="B104" s="26"/>
      <c r="C104" s="27"/>
      <c r="D104" s="27"/>
      <c r="E104" s="128"/>
    </row>
    <row r="105" spans="1:5" s="7" customFormat="1" ht="20.45">
      <c r="A105" s="26"/>
      <c r="B105" s="26"/>
      <c r="C105" s="27"/>
      <c r="D105" s="27"/>
      <c r="E105" s="128"/>
    </row>
    <row r="106" spans="1:5" s="7" customFormat="1" ht="20.45">
      <c r="A106" s="26"/>
      <c r="B106" s="26"/>
      <c r="C106" s="27"/>
      <c r="D106" s="27"/>
      <c r="E106" s="128"/>
    </row>
    <row r="107" spans="1:5" s="7" customFormat="1" ht="20.45">
      <c r="A107" s="26"/>
      <c r="B107" s="26"/>
      <c r="C107" s="27"/>
      <c r="D107" s="27"/>
      <c r="E107" s="128"/>
    </row>
    <row r="108" spans="1:5" s="7" customFormat="1" ht="20.45">
      <c r="A108" s="26"/>
      <c r="B108" s="26"/>
      <c r="C108" s="27"/>
      <c r="D108" s="27"/>
      <c r="E108" s="128"/>
    </row>
    <row r="109" spans="1:5" s="7" customFormat="1" ht="20.45">
      <c r="A109" s="26"/>
      <c r="B109" s="26"/>
      <c r="C109" s="27"/>
      <c r="D109" s="27"/>
      <c r="E109" s="128"/>
    </row>
    <row r="110" spans="1:5" s="7" customFormat="1" ht="20.45">
      <c r="A110" s="26"/>
      <c r="B110" s="26"/>
      <c r="C110" s="27"/>
      <c r="D110" s="27"/>
      <c r="E110" s="128"/>
    </row>
    <row r="111" spans="1:5" s="7" customFormat="1" ht="20.45">
      <c r="A111" s="26"/>
      <c r="B111" s="26"/>
      <c r="C111" s="27"/>
      <c r="D111" s="27"/>
      <c r="E111" s="128"/>
    </row>
    <row r="112" spans="1:5" s="7" customFormat="1" ht="20.45">
      <c r="A112" s="26"/>
      <c r="B112" s="26"/>
      <c r="C112" s="27"/>
      <c r="D112" s="27"/>
      <c r="E112" s="128"/>
    </row>
    <row r="113" spans="1:5" s="7" customFormat="1" ht="20.45">
      <c r="A113" s="26"/>
      <c r="B113" s="26"/>
      <c r="C113" s="27"/>
      <c r="D113" s="27"/>
      <c r="E113" s="128"/>
    </row>
    <row r="114" spans="1:5" s="7" customFormat="1" ht="20.45">
      <c r="A114" s="26"/>
      <c r="B114" s="26"/>
      <c r="C114" s="27"/>
      <c r="D114" s="27"/>
      <c r="E114" s="128"/>
    </row>
    <row r="115" spans="1:5" s="7" customFormat="1" ht="20.45">
      <c r="A115" s="26"/>
      <c r="B115" s="26"/>
      <c r="C115" s="27"/>
      <c r="D115" s="27"/>
      <c r="E115" s="128"/>
    </row>
    <row r="116" spans="1:5" s="7" customFormat="1" ht="20.45">
      <c r="A116" s="26"/>
      <c r="B116" s="26"/>
      <c r="C116" s="27"/>
      <c r="D116" s="27"/>
      <c r="E116" s="128"/>
    </row>
    <row r="117" spans="1:5" s="7" customFormat="1" ht="20.45">
      <c r="A117" s="26"/>
      <c r="B117" s="26"/>
      <c r="C117" s="27"/>
      <c r="D117" s="27"/>
      <c r="E117" s="128"/>
    </row>
    <row r="118" spans="1:5" s="7" customFormat="1" ht="20.45">
      <c r="A118" s="26"/>
      <c r="B118" s="26"/>
      <c r="C118" s="27"/>
      <c r="D118" s="27"/>
      <c r="E118" s="128"/>
    </row>
    <row r="119" spans="1:5" s="7" customFormat="1" ht="20.45">
      <c r="A119" s="26"/>
      <c r="B119" s="26"/>
      <c r="C119" s="27"/>
      <c r="D119" s="27"/>
      <c r="E119" s="128"/>
    </row>
    <row r="120" spans="1:5" s="7" customFormat="1" ht="20.45">
      <c r="A120" s="26"/>
      <c r="B120" s="26"/>
      <c r="C120" s="27"/>
      <c r="D120" s="27"/>
      <c r="E120" s="128"/>
    </row>
    <row r="121" spans="1:5" s="7" customFormat="1" ht="20.45">
      <c r="A121" s="26"/>
      <c r="B121" s="26"/>
      <c r="C121" s="27"/>
      <c r="D121" s="27"/>
      <c r="E121" s="128"/>
    </row>
    <row r="122" spans="1:5" s="7" customFormat="1" ht="20.45">
      <c r="A122" s="26"/>
      <c r="B122" s="26"/>
      <c r="C122" s="27"/>
      <c r="D122" s="27"/>
      <c r="E122" s="128"/>
    </row>
    <row r="123" spans="1:5" s="7" customFormat="1" ht="20.45">
      <c r="A123" s="26"/>
      <c r="B123" s="26"/>
      <c r="C123" s="27"/>
      <c r="D123" s="27"/>
      <c r="E123" s="128"/>
    </row>
    <row r="124" spans="1:5" s="7" customFormat="1" ht="20.45">
      <c r="A124" s="26"/>
      <c r="B124" s="26"/>
      <c r="C124" s="27"/>
      <c r="D124" s="27"/>
      <c r="E124" s="128"/>
    </row>
    <row r="125" spans="1:5" s="7" customFormat="1" ht="20.45">
      <c r="A125" s="26"/>
      <c r="B125" s="26"/>
      <c r="C125" s="27"/>
      <c r="D125" s="27"/>
      <c r="E125" s="128"/>
    </row>
    <row r="126" spans="1:5" s="7" customFormat="1" ht="20.45">
      <c r="A126" s="26"/>
      <c r="B126" s="26"/>
      <c r="C126" s="27"/>
      <c r="D126" s="27"/>
      <c r="E126" s="128"/>
    </row>
    <row r="127" spans="1:5" s="7" customFormat="1" ht="20.45">
      <c r="A127" s="26"/>
      <c r="B127" s="26"/>
      <c r="C127" s="27"/>
      <c r="D127" s="27"/>
      <c r="E127" s="128"/>
    </row>
    <row r="128" spans="1:5" s="7" customFormat="1" ht="20.45">
      <c r="A128" s="26"/>
      <c r="B128" s="26"/>
      <c r="C128" s="27"/>
      <c r="D128" s="27"/>
      <c r="E128" s="128"/>
    </row>
    <row r="129" spans="1:5" s="7" customFormat="1" ht="20.45">
      <c r="A129" s="26"/>
      <c r="B129" s="26"/>
      <c r="C129" s="27"/>
      <c r="D129" s="27"/>
      <c r="E129" s="128"/>
    </row>
    <row r="130" spans="1:5" s="7" customFormat="1" ht="20.45">
      <c r="A130" s="26"/>
      <c r="B130" s="26"/>
      <c r="C130" s="27"/>
      <c r="D130" s="27"/>
      <c r="E130" s="128"/>
    </row>
    <row r="131" spans="1:5" s="7" customFormat="1" ht="20.45">
      <c r="A131" s="26"/>
      <c r="B131" s="26"/>
      <c r="C131" s="27"/>
      <c r="D131" s="27"/>
      <c r="E131" s="128"/>
    </row>
    <row r="132" spans="1:5" s="7" customFormat="1" ht="20.45">
      <c r="A132" s="26"/>
      <c r="B132" s="26"/>
      <c r="C132" s="27"/>
      <c r="D132" s="27"/>
      <c r="E132" s="128"/>
    </row>
    <row r="133" spans="1:5" s="7" customFormat="1" ht="20.45">
      <c r="A133" s="26"/>
      <c r="B133" s="26"/>
      <c r="C133" s="27"/>
      <c r="D133" s="27"/>
      <c r="E133" s="128"/>
    </row>
    <row r="134" spans="1:5" s="7" customFormat="1" ht="20.45">
      <c r="A134" s="26"/>
      <c r="B134" s="26"/>
      <c r="C134" s="27"/>
      <c r="D134" s="27"/>
      <c r="E134" s="128"/>
    </row>
    <row r="135" spans="1:5" s="7" customFormat="1" ht="20.45">
      <c r="A135" s="26"/>
      <c r="B135" s="26"/>
      <c r="C135" s="27"/>
      <c r="D135" s="27"/>
      <c r="E135" s="128"/>
    </row>
    <row r="136" spans="1:5" s="7" customFormat="1" ht="20.45">
      <c r="A136" s="26"/>
      <c r="B136" s="26"/>
      <c r="C136" s="27"/>
      <c r="D136" s="27"/>
      <c r="E136" s="128"/>
    </row>
    <row r="137" spans="1:5" s="7" customFormat="1" ht="20.45">
      <c r="A137" s="26"/>
      <c r="B137" s="26"/>
      <c r="C137" s="27"/>
      <c r="D137" s="27"/>
      <c r="E137" s="128"/>
    </row>
    <row r="138" spans="1:5" s="7" customFormat="1" ht="20.45">
      <c r="A138" s="26"/>
      <c r="B138" s="26"/>
      <c r="C138" s="27"/>
      <c r="D138" s="27"/>
      <c r="E138" s="128"/>
    </row>
    <row r="139" spans="1:5" s="7" customFormat="1" ht="20.45">
      <c r="A139" s="26"/>
      <c r="B139" s="26"/>
      <c r="C139" s="27"/>
      <c r="D139" s="27"/>
      <c r="E139" s="128"/>
    </row>
    <row r="140" spans="1:5" s="7" customFormat="1" ht="20.45">
      <c r="A140" s="26"/>
      <c r="B140" s="26"/>
      <c r="C140" s="27"/>
      <c r="D140" s="27"/>
      <c r="E140" s="128"/>
    </row>
    <row r="141" spans="1:5" s="7" customFormat="1" ht="20.45">
      <c r="A141" s="26"/>
      <c r="B141" s="26"/>
      <c r="C141" s="27"/>
      <c r="D141" s="27"/>
      <c r="E141" s="128"/>
    </row>
    <row r="142" spans="1:5" s="7" customFormat="1" ht="20.45">
      <c r="A142" s="26"/>
      <c r="B142" s="26"/>
      <c r="C142" s="27"/>
      <c r="D142" s="27"/>
      <c r="E142" s="128"/>
    </row>
    <row r="143" spans="1:5" s="7" customFormat="1" ht="20.45">
      <c r="A143" s="26"/>
      <c r="B143" s="26"/>
      <c r="C143" s="27"/>
      <c r="D143" s="27"/>
      <c r="E143" s="128"/>
    </row>
    <row r="144" spans="1:5" s="7" customFormat="1" ht="20.45">
      <c r="A144" s="26"/>
      <c r="B144" s="26"/>
      <c r="C144" s="27"/>
      <c r="D144" s="27"/>
      <c r="E144" s="128"/>
    </row>
    <row r="145" spans="1:5" s="7" customFormat="1" ht="20.45">
      <c r="A145" s="26"/>
      <c r="B145" s="26"/>
      <c r="C145" s="27"/>
      <c r="D145" s="27"/>
      <c r="E145" s="128"/>
    </row>
    <row r="146" spans="1:5" s="7" customFormat="1" ht="20.45">
      <c r="A146" s="26"/>
      <c r="B146" s="26"/>
      <c r="C146" s="27"/>
      <c r="D146" s="27"/>
      <c r="E146" s="128"/>
    </row>
    <row r="147" spans="1:5" s="7" customFormat="1" ht="20.45">
      <c r="A147" s="26"/>
      <c r="B147" s="26"/>
      <c r="C147" s="27"/>
      <c r="D147" s="27"/>
      <c r="E147" s="128"/>
    </row>
    <row r="148" spans="1:5" s="7" customFormat="1" ht="20.45">
      <c r="A148" s="26"/>
      <c r="B148" s="26"/>
      <c r="C148" s="27"/>
      <c r="D148" s="27"/>
      <c r="E148" s="128"/>
    </row>
    <row r="149" spans="1:5" s="7" customFormat="1" ht="20.45">
      <c r="A149" s="26"/>
      <c r="B149" s="26"/>
      <c r="C149" s="27"/>
      <c r="D149" s="27"/>
      <c r="E149" s="128"/>
    </row>
    <row r="150" spans="1:5" s="7" customFormat="1" ht="20.45">
      <c r="A150" s="26"/>
      <c r="B150" s="26"/>
      <c r="C150" s="27"/>
      <c r="D150" s="27"/>
      <c r="E150" s="128"/>
    </row>
    <row r="151" spans="1:5" s="7" customFormat="1" ht="20.45">
      <c r="A151" s="26"/>
      <c r="B151" s="26"/>
      <c r="C151" s="27"/>
      <c r="D151" s="27"/>
      <c r="E151" s="128"/>
    </row>
    <row r="152" spans="1:5" s="7" customFormat="1" ht="20.45">
      <c r="A152" s="26"/>
      <c r="B152" s="26"/>
      <c r="C152" s="27"/>
      <c r="D152" s="27"/>
      <c r="E152" s="128"/>
    </row>
    <row r="153" spans="1:5" s="7" customFormat="1" ht="20.45">
      <c r="A153" s="26"/>
      <c r="B153" s="26"/>
      <c r="C153" s="27"/>
      <c r="D153" s="27"/>
      <c r="E153" s="128"/>
    </row>
    <row r="154" spans="1:5" s="7" customFormat="1" ht="20.45">
      <c r="A154" s="26"/>
      <c r="B154" s="26"/>
      <c r="C154" s="27"/>
      <c r="D154" s="27"/>
      <c r="E154" s="128"/>
    </row>
    <row r="155" spans="1:5" s="7" customFormat="1" ht="20.45">
      <c r="A155" s="26"/>
      <c r="B155" s="26"/>
      <c r="C155" s="27"/>
      <c r="D155" s="27"/>
      <c r="E155" s="128"/>
    </row>
    <row r="156" spans="1:5" s="7" customFormat="1" ht="20.45">
      <c r="A156" s="26"/>
      <c r="B156" s="26"/>
      <c r="C156" s="27"/>
      <c r="D156" s="27"/>
      <c r="E156" s="128"/>
    </row>
    <row r="157" spans="1:5" s="7" customFormat="1" ht="20.45">
      <c r="A157" s="26"/>
      <c r="B157" s="26"/>
      <c r="C157" s="27"/>
      <c r="D157" s="27"/>
      <c r="E157" s="128"/>
    </row>
    <row r="158" spans="1:5" s="7" customFormat="1" ht="20.45">
      <c r="A158" s="26"/>
      <c r="B158" s="26"/>
      <c r="C158" s="27"/>
      <c r="D158" s="27"/>
      <c r="E158" s="128"/>
    </row>
    <row r="159" spans="1:5" s="7" customFormat="1" ht="20.45">
      <c r="A159" s="26"/>
      <c r="B159" s="26"/>
      <c r="C159" s="27"/>
      <c r="D159" s="27"/>
      <c r="E159" s="128"/>
    </row>
    <row r="160" spans="1:5" s="7" customFormat="1" ht="20.45">
      <c r="A160" s="26"/>
      <c r="B160" s="26"/>
      <c r="C160" s="27"/>
      <c r="D160" s="27"/>
      <c r="E160" s="128"/>
    </row>
    <row r="161" spans="1:5" s="7" customFormat="1" ht="20.45">
      <c r="A161" s="26"/>
      <c r="B161" s="26"/>
      <c r="C161" s="27"/>
      <c r="D161" s="27"/>
      <c r="E161" s="128"/>
    </row>
    <row r="162" spans="1:5" s="7" customFormat="1" ht="20.45">
      <c r="A162" s="26"/>
      <c r="B162" s="26"/>
      <c r="C162" s="27"/>
      <c r="D162" s="27"/>
      <c r="E162" s="128"/>
    </row>
    <row r="163" spans="1:5" s="7" customFormat="1" ht="20.45">
      <c r="A163" s="26"/>
      <c r="B163" s="26"/>
      <c r="C163" s="27"/>
      <c r="D163" s="27"/>
      <c r="E163" s="128"/>
    </row>
    <row r="164" spans="1:5" s="7" customFormat="1" ht="20.45">
      <c r="A164" s="26"/>
      <c r="B164" s="26"/>
      <c r="C164" s="27"/>
      <c r="D164" s="27"/>
      <c r="E164" s="128"/>
    </row>
    <row r="165" spans="1:5" s="7" customFormat="1" ht="20.45">
      <c r="A165" s="26"/>
      <c r="B165" s="26"/>
      <c r="C165" s="27"/>
      <c r="D165" s="27"/>
      <c r="E165" s="128"/>
    </row>
    <row r="166" spans="1:5" s="7" customFormat="1" ht="20.45">
      <c r="A166" s="26"/>
      <c r="B166" s="26"/>
      <c r="C166" s="27"/>
      <c r="D166" s="27"/>
      <c r="E166" s="128"/>
    </row>
    <row r="167" spans="1:5" s="7" customFormat="1" ht="20.45">
      <c r="A167" s="26"/>
      <c r="B167" s="26"/>
      <c r="C167" s="27"/>
      <c r="D167" s="27"/>
      <c r="E167" s="128"/>
    </row>
    <row r="168" spans="1:5" s="7" customFormat="1" ht="20.45">
      <c r="A168" s="26"/>
      <c r="B168" s="26"/>
      <c r="C168" s="27"/>
      <c r="D168" s="27"/>
      <c r="E168" s="128"/>
    </row>
    <row r="169" spans="1:5" s="7" customFormat="1" ht="20.45">
      <c r="A169" s="26"/>
      <c r="B169" s="26"/>
      <c r="C169" s="27"/>
      <c r="D169" s="27"/>
      <c r="E169" s="128"/>
    </row>
    <row r="170" spans="1:5" s="7" customFormat="1" ht="20.45">
      <c r="A170" s="26"/>
      <c r="B170" s="26"/>
      <c r="C170" s="27"/>
      <c r="D170" s="27"/>
      <c r="E170" s="128"/>
    </row>
    <row r="171" spans="1:5" s="7" customFormat="1" ht="20.45">
      <c r="A171" s="26"/>
      <c r="B171" s="26"/>
      <c r="C171" s="27"/>
      <c r="D171" s="27"/>
      <c r="E171" s="128"/>
    </row>
    <row r="172" spans="1:5" s="7" customFormat="1" ht="20.45">
      <c r="A172" s="26"/>
      <c r="B172" s="26"/>
      <c r="C172" s="27"/>
      <c r="D172" s="27"/>
      <c r="E172" s="128"/>
    </row>
    <row r="173" spans="1:5" s="7" customFormat="1" ht="20.45">
      <c r="A173" s="26"/>
      <c r="B173" s="26"/>
      <c r="C173" s="27"/>
      <c r="D173" s="27"/>
      <c r="E173" s="128"/>
    </row>
    <row r="174" spans="1:5" s="7" customFormat="1" ht="20.45">
      <c r="A174" s="26"/>
      <c r="B174" s="26"/>
      <c r="C174" s="27"/>
      <c r="D174" s="27"/>
      <c r="E174" s="128"/>
    </row>
    <row r="175" spans="1:5" s="7" customFormat="1" ht="20.45">
      <c r="A175" s="26"/>
      <c r="B175" s="26"/>
      <c r="C175" s="27"/>
      <c r="D175" s="27"/>
      <c r="E175" s="128"/>
    </row>
    <row r="176" spans="1:5" s="7" customFormat="1" ht="20.45">
      <c r="A176" s="26"/>
      <c r="B176" s="26"/>
      <c r="C176" s="27"/>
      <c r="D176" s="27"/>
      <c r="E176" s="128"/>
    </row>
    <row r="177" spans="1:5" s="7" customFormat="1" ht="20.45">
      <c r="A177" s="26"/>
      <c r="B177" s="26"/>
      <c r="C177" s="27"/>
      <c r="D177" s="27"/>
      <c r="E177" s="128"/>
    </row>
    <row r="178" spans="1:5" s="7" customFormat="1" ht="20.45">
      <c r="A178" s="26"/>
      <c r="B178" s="26"/>
      <c r="C178" s="27"/>
      <c r="D178" s="27"/>
      <c r="E178" s="128"/>
    </row>
    <row r="179" spans="1:5" s="7" customFormat="1" ht="20.45">
      <c r="A179" s="26"/>
      <c r="B179" s="26"/>
      <c r="C179" s="27"/>
      <c r="D179" s="27"/>
      <c r="E179" s="128"/>
    </row>
    <row r="180" spans="1:5" s="7" customFormat="1" ht="20.45">
      <c r="A180" s="26"/>
      <c r="B180" s="26"/>
      <c r="C180" s="27"/>
      <c r="D180" s="27"/>
      <c r="E180" s="128"/>
    </row>
    <row r="181" spans="1:5" s="7" customFormat="1" ht="20.45">
      <c r="A181" s="26"/>
      <c r="B181" s="26"/>
      <c r="C181" s="27"/>
      <c r="D181" s="27"/>
      <c r="E181" s="128"/>
    </row>
    <row r="182" spans="1:5" s="7" customFormat="1" ht="20.45">
      <c r="A182" s="26"/>
      <c r="B182" s="26"/>
      <c r="C182" s="27"/>
      <c r="D182" s="27"/>
      <c r="E182" s="128"/>
    </row>
    <row r="183" spans="1:5" s="7" customFormat="1" ht="20.45">
      <c r="A183" s="26"/>
      <c r="B183" s="26"/>
      <c r="C183" s="27"/>
      <c r="D183" s="27"/>
      <c r="E183" s="128"/>
    </row>
    <row r="184" spans="1:5" s="7" customFormat="1" ht="20.45">
      <c r="A184" s="26"/>
      <c r="B184" s="26"/>
      <c r="C184" s="27"/>
      <c r="D184" s="27"/>
      <c r="E184" s="128"/>
    </row>
    <row r="185" spans="1:5" s="7" customFormat="1" ht="20.45">
      <c r="A185" s="26"/>
      <c r="B185" s="26"/>
      <c r="C185" s="27"/>
      <c r="D185" s="27"/>
      <c r="E185" s="128"/>
    </row>
    <row r="186" spans="1:5" s="7" customFormat="1" ht="20.45">
      <c r="A186" s="26"/>
      <c r="B186" s="26"/>
      <c r="C186" s="27"/>
      <c r="D186" s="27"/>
      <c r="E186" s="128"/>
    </row>
    <row r="187" spans="1:5" s="7" customFormat="1" ht="20.45">
      <c r="A187" s="26"/>
      <c r="B187" s="26"/>
      <c r="C187" s="27"/>
      <c r="D187" s="27"/>
      <c r="E187" s="128"/>
    </row>
    <row r="188" spans="1:5" s="7" customFormat="1" ht="20.45">
      <c r="A188" s="26"/>
      <c r="B188" s="26"/>
      <c r="C188" s="27"/>
      <c r="D188" s="27"/>
      <c r="E188" s="128"/>
    </row>
    <row r="189" spans="1:5" s="7" customFormat="1" ht="20.45">
      <c r="A189" s="26"/>
      <c r="B189" s="26"/>
      <c r="C189" s="27"/>
      <c r="D189" s="27"/>
      <c r="E189" s="128"/>
    </row>
    <row r="190" spans="1:5" s="7" customFormat="1" ht="20.45">
      <c r="A190" s="26"/>
      <c r="B190" s="26"/>
      <c r="C190" s="27"/>
      <c r="D190" s="27"/>
      <c r="E190" s="128"/>
    </row>
    <row r="191" spans="1:5" s="7" customFormat="1" ht="20.45">
      <c r="A191" s="26"/>
      <c r="B191" s="26"/>
      <c r="C191" s="27"/>
      <c r="D191" s="27"/>
      <c r="E191" s="128"/>
    </row>
    <row r="192" spans="1:5" s="7" customFormat="1" ht="20.45">
      <c r="A192" s="26"/>
      <c r="B192" s="26"/>
      <c r="C192" s="27"/>
      <c r="D192" s="27"/>
      <c r="E192" s="128"/>
    </row>
    <row r="193" spans="1:5" s="7" customFormat="1" ht="20.45">
      <c r="A193" s="26"/>
      <c r="B193" s="26"/>
      <c r="C193" s="27"/>
      <c r="D193" s="27"/>
      <c r="E193" s="128"/>
    </row>
    <row r="194" spans="1:5" s="7" customFormat="1" ht="20.45">
      <c r="A194" s="26"/>
      <c r="B194" s="26"/>
      <c r="C194" s="27"/>
      <c r="D194" s="27"/>
      <c r="E194" s="128"/>
    </row>
    <row r="195" spans="1:5" s="7" customFormat="1" ht="20.45">
      <c r="A195" s="26"/>
      <c r="B195" s="26"/>
      <c r="C195" s="27"/>
      <c r="D195" s="27"/>
      <c r="E195" s="128"/>
    </row>
    <row r="196" spans="1:5" s="7" customFormat="1" ht="20.45">
      <c r="A196" s="26"/>
      <c r="B196" s="26"/>
      <c r="C196" s="27"/>
      <c r="D196" s="27"/>
      <c r="E196" s="128"/>
    </row>
    <row r="197" spans="1:5" s="7" customFormat="1" ht="20.45">
      <c r="A197" s="26"/>
      <c r="B197" s="26"/>
      <c r="C197" s="27"/>
      <c r="D197" s="27"/>
      <c r="E197" s="128"/>
    </row>
    <row r="198" spans="1:5" s="7" customFormat="1" ht="20.45">
      <c r="A198" s="26"/>
      <c r="B198" s="26"/>
      <c r="C198" s="27"/>
      <c r="D198" s="27"/>
      <c r="E198" s="128"/>
    </row>
    <row r="199" spans="1:5" s="7" customFormat="1" ht="20.45">
      <c r="A199" s="26"/>
      <c r="B199" s="26"/>
      <c r="C199" s="27"/>
      <c r="D199" s="27"/>
      <c r="E199" s="128"/>
    </row>
    <row r="200" spans="1:5" s="7" customFormat="1" ht="20.45">
      <c r="A200" s="26"/>
      <c r="B200" s="26"/>
      <c r="C200" s="27"/>
      <c r="D200" s="27"/>
      <c r="E200" s="128"/>
    </row>
    <row r="201" spans="1:5" s="7" customFormat="1" ht="20.45">
      <c r="A201" s="26"/>
      <c r="B201" s="26"/>
      <c r="C201" s="27"/>
      <c r="D201" s="27"/>
      <c r="E201" s="128"/>
    </row>
    <row r="202" spans="1:5" s="7" customFormat="1" ht="20.45">
      <c r="A202" s="26"/>
      <c r="B202" s="26"/>
      <c r="C202" s="27"/>
      <c r="D202" s="27"/>
      <c r="E202" s="128"/>
    </row>
    <row r="203" spans="1:5" s="7" customFormat="1" ht="20.45">
      <c r="A203" s="26"/>
      <c r="B203" s="26"/>
      <c r="C203" s="27"/>
      <c r="D203" s="27"/>
      <c r="E203" s="128"/>
    </row>
    <row r="204" spans="1:5" s="7" customFormat="1" ht="20.45">
      <c r="A204" s="26"/>
      <c r="B204" s="26"/>
      <c r="C204" s="27"/>
      <c r="D204" s="27"/>
      <c r="E204" s="128"/>
    </row>
    <row r="205" spans="1:5" s="7" customFormat="1" ht="20.45">
      <c r="A205" s="26"/>
      <c r="B205" s="26"/>
      <c r="C205" s="27"/>
      <c r="D205" s="27"/>
      <c r="E205" s="128"/>
    </row>
    <row r="206" spans="1:5" s="7" customFormat="1" ht="20.45">
      <c r="A206" s="26"/>
      <c r="B206" s="26"/>
      <c r="C206" s="27"/>
      <c r="D206" s="27"/>
      <c r="E206" s="128"/>
    </row>
    <row r="207" spans="1:5" s="7" customFormat="1" ht="20.45">
      <c r="A207" s="26"/>
      <c r="B207" s="26"/>
      <c r="C207" s="27"/>
      <c r="D207" s="27"/>
      <c r="E207" s="128"/>
    </row>
    <row r="208" spans="1:5" s="7" customFormat="1" ht="20.45">
      <c r="A208" s="26"/>
      <c r="B208" s="26"/>
      <c r="C208" s="27"/>
      <c r="D208" s="27"/>
      <c r="E208" s="128"/>
    </row>
    <row r="209" spans="1:5" s="7" customFormat="1" ht="20.45">
      <c r="A209" s="26"/>
      <c r="B209" s="26"/>
      <c r="C209" s="27"/>
      <c r="D209" s="27"/>
      <c r="E209" s="128"/>
    </row>
    <row r="210" spans="1:5" s="7" customFormat="1" ht="20.45">
      <c r="A210" s="26"/>
      <c r="B210" s="26"/>
      <c r="C210" s="27"/>
      <c r="D210" s="27"/>
      <c r="E210" s="128"/>
    </row>
    <row r="211" spans="1:5" s="7" customFormat="1" ht="20.45">
      <c r="A211" s="26"/>
      <c r="B211" s="26"/>
      <c r="C211" s="27"/>
      <c r="D211" s="27"/>
      <c r="E211" s="128"/>
    </row>
    <row r="212" spans="1:5" s="7" customFormat="1" ht="20.45">
      <c r="A212" s="26"/>
      <c r="B212" s="26"/>
      <c r="C212" s="27"/>
      <c r="D212" s="27"/>
      <c r="E212" s="128"/>
    </row>
    <row r="213" spans="1:5" s="7" customFormat="1" ht="20.45">
      <c r="A213" s="26"/>
      <c r="B213" s="26"/>
      <c r="C213" s="27"/>
      <c r="D213" s="27"/>
      <c r="E213" s="128"/>
    </row>
    <row r="214" spans="1:5" s="7" customFormat="1" ht="20.45">
      <c r="A214" s="26"/>
      <c r="B214" s="26"/>
      <c r="C214" s="27"/>
      <c r="D214" s="27"/>
      <c r="E214" s="128"/>
    </row>
    <row r="215" spans="1:5" s="7" customFormat="1" ht="20.45">
      <c r="A215" s="26"/>
      <c r="B215" s="26"/>
      <c r="C215" s="27"/>
      <c r="D215" s="27"/>
      <c r="E215" s="128"/>
    </row>
    <row r="216" spans="1:5" s="7" customFormat="1" ht="20.45">
      <c r="A216" s="26"/>
      <c r="B216" s="26"/>
      <c r="C216" s="27"/>
      <c r="D216" s="27"/>
      <c r="E216" s="128"/>
    </row>
    <row r="217" spans="1:5" s="7" customFormat="1" ht="20.45">
      <c r="A217" s="26"/>
      <c r="B217" s="26"/>
      <c r="C217" s="27"/>
      <c r="D217" s="27"/>
      <c r="E217" s="128"/>
    </row>
    <row r="218" spans="1:5" s="7" customFormat="1" ht="20.45">
      <c r="A218" s="26"/>
      <c r="B218" s="26"/>
      <c r="C218" s="27"/>
      <c r="D218" s="27"/>
      <c r="E218" s="128"/>
    </row>
    <row r="219" spans="1:5" s="7" customFormat="1" ht="20.45">
      <c r="A219" s="26"/>
      <c r="B219" s="26"/>
      <c r="C219" s="27"/>
      <c r="D219" s="27"/>
      <c r="E219" s="128"/>
    </row>
    <row r="220" spans="1:5" s="7" customFormat="1" ht="20.45">
      <c r="A220" s="26"/>
      <c r="B220" s="26"/>
      <c r="C220" s="27"/>
      <c r="D220" s="27"/>
      <c r="E220" s="128"/>
    </row>
    <row r="221" spans="1:5" s="7" customFormat="1" ht="20.45">
      <c r="A221" s="26"/>
      <c r="B221" s="26"/>
      <c r="C221" s="27"/>
      <c r="D221" s="27"/>
      <c r="E221" s="128"/>
    </row>
    <row r="222" spans="1:5" s="7" customFormat="1" ht="20.45">
      <c r="A222" s="26"/>
      <c r="B222" s="26"/>
      <c r="C222" s="27"/>
      <c r="D222" s="27"/>
      <c r="E222" s="128"/>
    </row>
    <row r="223" spans="1:5" s="7" customFormat="1" ht="20.45">
      <c r="A223" s="26"/>
      <c r="B223" s="26"/>
      <c r="C223" s="27"/>
      <c r="D223" s="27"/>
      <c r="E223" s="128"/>
    </row>
    <row r="224" spans="1:5" s="7" customFormat="1" ht="20.45">
      <c r="A224" s="26"/>
      <c r="B224" s="26"/>
      <c r="C224" s="27"/>
      <c r="D224" s="27"/>
      <c r="E224" s="128"/>
    </row>
    <row r="225" spans="1:7" s="7" customFormat="1" ht="20.45">
      <c r="A225" s="26"/>
      <c r="B225" s="26"/>
      <c r="C225" s="27"/>
      <c r="D225" s="27"/>
      <c r="E225" s="128"/>
    </row>
    <row r="226" spans="1:7" s="7" customFormat="1" ht="20.45">
      <c r="A226" s="26"/>
      <c r="B226" s="26"/>
      <c r="C226" s="27"/>
      <c r="D226" s="27"/>
      <c r="E226" s="128"/>
    </row>
    <row r="227" spans="1:7" s="7" customFormat="1" ht="20.45">
      <c r="A227" s="26"/>
      <c r="B227" s="26"/>
      <c r="C227" s="27"/>
      <c r="D227" s="27"/>
      <c r="E227" s="128"/>
    </row>
    <row r="228" spans="1:7" s="7" customFormat="1" ht="20.45">
      <c r="A228" s="26"/>
      <c r="B228" s="26"/>
      <c r="C228" s="27"/>
      <c r="D228" s="27"/>
      <c r="E228" s="128"/>
    </row>
    <row r="229" spans="1:7" s="7" customFormat="1" ht="20.45">
      <c r="A229" s="26"/>
      <c r="B229" s="26"/>
      <c r="C229" s="27"/>
      <c r="D229" s="27"/>
      <c r="E229" s="128"/>
    </row>
    <row r="230" spans="1:7" s="7" customFormat="1" ht="20.45">
      <c r="A230" s="26"/>
      <c r="B230" s="26"/>
      <c r="C230" s="27"/>
      <c r="D230" s="27"/>
      <c r="E230" s="128"/>
    </row>
    <row r="231" spans="1:7" ht="20.45">
      <c r="A231" s="26"/>
      <c r="B231" s="29"/>
      <c r="C231" s="30"/>
      <c r="D231" s="30"/>
    </row>
    <row r="232" spans="1:7" ht="20.45">
      <c r="A232" s="26"/>
      <c r="B232" s="29"/>
      <c r="C232" s="30"/>
      <c r="D232" s="30"/>
    </row>
    <row r="233" spans="1:7" ht="20.45">
      <c r="A233" s="26"/>
      <c r="B233" s="29"/>
      <c r="C233" s="30"/>
      <c r="D233" s="30"/>
    </row>
    <row r="234" spans="1:7" ht="20.45">
      <c r="A234" s="26"/>
      <c r="B234" s="29"/>
      <c r="C234" s="30"/>
      <c r="D234" s="30"/>
    </row>
    <row r="235" spans="1:7" ht="20.45">
      <c r="A235" s="26"/>
      <c r="B235" s="29"/>
      <c r="C235" s="30"/>
      <c r="D235" s="30"/>
    </row>
    <row r="236" spans="1:7">
      <c r="A236" s="7"/>
      <c r="B236" s="29"/>
      <c r="C236" s="29"/>
      <c r="D236" s="29"/>
    </row>
    <row r="237" spans="1:7" ht="20.45">
      <c r="A237" s="7"/>
      <c r="B237" s="31" t="s">
        <v>424</v>
      </c>
      <c r="C237" s="31" t="s">
        <v>425</v>
      </c>
      <c r="D237" t="s">
        <v>424</v>
      </c>
      <c r="E237" s="123" t="s">
        <v>425</v>
      </c>
    </row>
    <row r="238" spans="1:7" ht="21">
      <c r="A238" s="7"/>
      <c r="B238" s="32" t="s">
        <v>426</v>
      </c>
      <c r="C238" s="32" t="s">
        <v>427</v>
      </c>
      <c r="D238" t="s">
        <v>426</v>
      </c>
      <c r="F238" t="s">
        <v>426</v>
      </c>
      <c r="G238" t="e">
        <f>IF(NOT(ISERROR(MATCH(F238,_xlfn.ANCHORARRAY(B249),0))),#REF!&amp;"Por favor no seleccionar los criterios de impacto",F238)</f>
        <v>#REF!</v>
      </c>
    </row>
    <row r="239" spans="1:7" ht="21">
      <c r="A239" s="7"/>
      <c r="B239" s="32" t="s">
        <v>426</v>
      </c>
      <c r="C239" s="32" t="s">
        <v>382</v>
      </c>
      <c r="E239" s="123" t="s">
        <v>427</v>
      </c>
    </row>
    <row r="240" spans="1:7" ht="21">
      <c r="A240" s="7"/>
      <c r="B240" s="32" t="s">
        <v>426</v>
      </c>
      <c r="C240" s="32" t="s">
        <v>386</v>
      </c>
      <c r="E240" s="123" t="s">
        <v>382</v>
      </c>
    </row>
    <row r="241" spans="1:5" ht="21">
      <c r="A241" s="7"/>
      <c r="B241" s="32" t="s">
        <v>426</v>
      </c>
      <c r="C241" s="32" t="s">
        <v>390</v>
      </c>
      <c r="E241" s="123" t="s">
        <v>386</v>
      </c>
    </row>
    <row r="242" spans="1:5" ht="21">
      <c r="A242" s="7"/>
      <c r="B242" s="32" t="s">
        <v>426</v>
      </c>
      <c r="C242" s="32" t="s">
        <v>394</v>
      </c>
      <c r="E242" s="123" t="s">
        <v>390</v>
      </c>
    </row>
    <row r="243" spans="1:5" ht="21">
      <c r="A243" s="7"/>
      <c r="B243" s="32" t="s">
        <v>376</v>
      </c>
      <c r="C243" s="32" t="s">
        <v>380</v>
      </c>
      <c r="E243" s="123" t="s">
        <v>394</v>
      </c>
    </row>
    <row r="244" spans="1:5" ht="21">
      <c r="A244" s="7"/>
      <c r="B244" s="32" t="s">
        <v>376</v>
      </c>
      <c r="C244" s="32" t="s">
        <v>428</v>
      </c>
      <c r="D244" t="s">
        <v>376</v>
      </c>
    </row>
    <row r="245" spans="1:5" ht="21">
      <c r="A245" s="7"/>
      <c r="B245" s="32" t="s">
        <v>376</v>
      </c>
      <c r="C245" s="32" t="s">
        <v>387</v>
      </c>
      <c r="E245" s="123" t="s">
        <v>380</v>
      </c>
    </row>
    <row r="246" spans="1:5" ht="21">
      <c r="A246" s="7"/>
      <c r="B246" s="32" t="s">
        <v>376</v>
      </c>
      <c r="C246" s="32" t="s">
        <v>429</v>
      </c>
      <c r="E246" s="123" t="s">
        <v>428</v>
      </c>
    </row>
    <row r="247" spans="1:5" ht="21">
      <c r="A247" s="7"/>
      <c r="B247" s="32" t="s">
        <v>376</v>
      </c>
      <c r="C247" s="32" t="s">
        <v>395</v>
      </c>
      <c r="E247" s="123" t="s">
        <v>387</v>
      </c>
    </row>
    <row r="248" spans="1:5">
      <c r="A248" s="7"/>
      <c r="B248" s="33"/>
      <c r="C248" s="33"/>
      <c r="E248" s="123" t="s">
        <v>429</v>
      </c>
    </row>
    <row r="249" spans="1:5">
      <c r="A249" s="7"/>
      <c r="B249" s="33" t="str" cm="1">
        <f t="array" ref="B249:B251">_xlfn.UNIQUE(Tabla1[[#All],[Criterios]])</f>
        <v>Criterios</v>
      </c>
      <c r="C249" s="33"/>
      <c r="E249" s="123" t="s">
        <v>395</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K16"/>
  <sheetViews>
    <sheetView topLeftCell="B1" workbookViewId="0">
      <selection activeCell="H7" sqref="H7"/>
    </sheetView>
  </sheetViews>
  <sheetFormatPr defaultColWidth="14.28515625" defaultRowHeight="13.9"/>
  <cols>
    <col min="1" max="2" width="14.28515625" style="35"/>
    <col min="3" max="3" width="17" style="35" customWidth="1"/>
    <col min="4" max="4" width="14.28515625" style="35"/>
    <col min="5" max="5" width="46" style="35" customWidth="1"/>
    <col min="6" max="16384" width="14.28515625" style="35"/>
  </cols>
  <sheetData>
    <row r="1" spans="2:11" ht="24" customHeight="1" thickBot="1">
      <c r="B1" s="357" t="s">
        <v>430</v>
      </c>
      <c r="C1" s="358"/>
      <c r="D1" s="358"/>
      <c r="E1" s="358"/>
      <c r="F1" s="359"/>
    </row>
    <row r="2" spans="2:11" ht="16.149999999999999" thickBot="1">
      <c r="B2" s="36"/>
      <c r="C2" s="36"/>
      <c r="D2" s="36"/>
      <c r="E2" s="36"/>
      <c r="F2" s="36"/>
      <c r="I2" s="131"/>
      <c r="J2" s="143" t="s">
        <v>431</v>
      </c>
      <c r="K2" s="143" t="s">
        <v>270</v>
      </c>
    </row>
    <row r="3" spans="2:11" ht="16.149999999999999" thickBot="1">
      <c r="B3" s="360" t="s">
        <v>432</v>
      </c>
      <c r="C3" s="361"/>
      <c r="D3" s="361"/>
      <c r="E3" s="37" t="s">
        <v>433</v>
      </c>
      <c r="F3" s="38" t="s">
        <v>434</v>
      </c>
      <c r="I3" s="142" t="s">
        <v>269</v>
      </c>
      <c r="J3" s="133">
        <v>0.5</v>
      </c>
      <c r="K3" s="133">
        <v>0.45</v>
      </c>
    </row>
    <row r="4" spans="2:11" ht="31.15">
      <c r="B4" s="362" t="s">
        <v>435</v>
      </c>
      <c r="C4" s="364" t="s">
        <v>254</v>
      </c>
      <c r="D4" s="39" t="s">
        <v>269</v>
      </c>
      <c r="E4" s="40" t="s">
        <v>436</v>
      </c>
      <c r="F4" s="41">
        <v>0.25</v>
      </c>
      <c r="I4" s="143" t="s">
        <v>319</v>
      </c>
      <c r="J4" s="133">
        <v>0.4</v>
      </c>
      <c r="K4" s="133">
        <v>0.35</v>
      </c>
    </row>
    <row r="5" spans="2:11" ht="46.9">
      <c r="B5" s="363"/>
      <c r="C5" s="365"/>
      <c r="D5" s="42" t="s">
        <v>319</v>
      </c>
      <c r="E5" s="43" t="s">
        <v>437</v>
      </c>
      <c r="F5" s="44">
        <v>0.15</v>
      </c>
      <c r="I5" s="143" t="s">
        <v>438</v>
      </c>
      <c r="J5" s="133">
        <v>0.35</v>
      </c>
      <c r="K5" s="133">
        <v>0.3</v>
      </c>
    </row>
    <row r="6" spans="2:11" ht="46.9">
      <c r="B6" s="363"/>
      <c r="C6" s="365"/>
      <c r="D6" s="42" t="s">
        <v>438</v>
      </c>
      <c r="E6" s="43" t="s">
        <v>439</v>
      </c>
      <c r="F6" s="44">
        <v>0.1</v>
      </c>
    </row>
    <row r="7" spans="2:11" ht="62.45">
      <c r="B7" s="363"/>
      <c r="C7" s="365" t="s">
        <v>255</v>
      </c>
      <c r="D7" s="42" t="s">
        <v>431</v>
      </c>
      <c r="E7" s="43" t="s">
        <v>440</v>
      </c>
      <c r="F7" s="44">
        <v>0.25</v>
      </c>
      <c r="G7" s="132"/>
    </row>
    <row r="8" spans="2:11" ht="31.15">
      <c r="B8" s="363"/>
      <c r="C8" s="365"/>
      <c r="D8" s="42" t="s">
        <v>270</v>
      </c>
      <c r="E8" s="43" t="s">
        <v>441</v>
      </c>
      <c r="F8" s="44">
        <v>0.2</v>
      </c>
      <c r="G8" s="132"/>
    </row>
    <row r="9" spans="2:11" ht="46.9">
      <c r="B9" s="363" t="s">
        <v>442</v>
      </c>
      <c r="C9" s="365" t="s">
        <v>257</v>
      </c>
      <c r="D9" s="42" t="s">
        <v>271</v>
      </c>
      <c r="E9" s="43" t="s">
        <v>443</v>
      </c>
      <c r="F9" s="45" t="s">
        <v>444</v>
      </c>
    </row>
    <row r="10" spans="2:11" ht="46.9">
      <c r="B10" s="363"/>
      <c r="C10" s="365"/>
      <c r="D10" s="42" t="s">
        <v>445</v>
      </c>
      <c r="E10" s="43" t="s">
        <v>446</v>
      </c>
      <c r="F10" s="45" t="s">
        <v>444</v>
      </c>
    </row>
    <row r="11" spans="2:11" ht="46.9">
      <c r="B11" s="363"/>
      <c r="C11" s="365" t="s">
        <v>258</v>
      </c>
      <c r="D11" s="42" t="s">
        <v>272</v>
      </c>
      <c r="E11" s="43" t="s">
        <v>447</v>
      </c>
      <c r="F11" s="45" t="s">
        <v>444</v>
      </c>
    </row>
    <row r="12" spans="2:11" ht="46.9">
      <c r="B12" s="363"/>
      <c r="C12" s="365"/>
      <c r="D12" s="42" t="s">
        <v>448</v>
      </c>
      <c r="E12" s="43" t="s">
        <v>449</v>
      </c>
      <c r="F12" s="45" t="s">
        <v>444</v>
      </c>
    </row>
    <row r="13" spans="2:11" ht="31.15">
      <c r="B13" s="363"/>
      <c r="C13" s="365" t="s">
        <v>259</v>
      </c>
      <c r="D13" s="42" t="s">
        <v>273</v>
      </c>
      <c r="E13" s="43" t="s">
        <v>450</v>
      </c>
      <c r="F13" s="45" t="s">
        <v>444</v>
      </c>
    </row>
    <row r="14" spans="2:11" ht="16.149999999999999" thickBot="1">
      <c r="B14" s="366"/>
      <c r="C14" s="367"/>
      <c r="D14" s="46" t="s">
        <v>451</v>
      </c>
      <c r="E14" s="47" t="s">
        <v>452</v>
      </c>
      <c r="F14" s="48" t="s">
        <v>444</v>
      </c>
    </row>
    <row r="15" spans="2:11" ht="49.5" customHeight="1">
      <c r="B15" s="356" t="s">
        <v>453</v>
      </c>
      <c r="C15" s="356"/>
      <c r="D15" s="356"/>
      <c r="E15" s="356"/>
      <c r="F15" s="356"/>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e588276-31f0-46e0-b832-ec62de34dba2">
      <UserInfo>
        <DisplayName>Wilson Fernando Munoz Espitia</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8DEC67418FE342B8EB4517FAD134CB" ma:contentTypeVersion="4" ma:contentTypeDescription="Crear nuevo documento." ma:contentTypeScope="" ma:versionID="b1d53c34a06c40d979f61003f85628c5">
  <xsd:schema xmlns:xsd="http://www.w3.org/2001/XMLSchema" xmlns:xs="http://www.w3.org/2001/XMLSchema" xmlns:p="http://schemas.microsoft.com/office/2006/metadata/properties" xmlns:ns2="d1904cd7-0886-4426-90db-0ec0ea2f2559" xmlns:ns3="ce588276-31f0-46e0-b832-ec62de34dba2" targetNamespace="http://schemas.microsoft.com/office/2006/metadata/properties" ma:root="true" ma:fieldsID="bd66b0d54d7ed0dc4dd6e94a6e5374b0" ns2:_="" ns3:_="">
    <xsd:import namespace="d1904cd7-0886-4426-90db-0ec0ea2f2559"/>
    <xsd:import namespace="ce588276-31f0-46e0-b832-ec62de34db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04cd7-0886-4426-90db-0ec0ea2f2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88276-31f0-46e0-b832-ec62de34dba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B816DA-31C5-4BF7-8D3F-D4C2C51D652E}"/>
</file>

<file path=customXml/itemProps2.xml><?xml version="1.0" encoding="utf-8"?>
<ds:datastoreItem xmlns:ds="http://schemas.openxmlformats.org/officeDocument/2006/customXml" ds:itemID="{120CBE13-8184-438A-AC00-1A5634FC5AE3}"/>
</file>

<file path=customXml/itemProps3.xml><?xml version="1.0" encoding="utf-8"?>
<ds:datastoreItem xmlns:ds="http://schemas.openxmlformats.org/officeDocument/2006/customXml" ds:itemID="{56DA7CCA-F72B-46DC-B941-FFAB275495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2021-04-16T16:11:31Z</dcterms:created>
  <dcterms:modified xsi:type="dcterms:W3CDTF">2022-05-06T13:56:36Z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0x010100C38DEC67418FE342B8EB4517FAD134CB</vt:lpwstr>
  </property>
</Properties>
</file>