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https://etbcsj-my.sharepoint.com/personal/tjimenef_cendoj_ramajudicial_gov_co/Documents/2023/Consejo Seccional/GESTION DE CALIDAD/Enviar y Envío a Nivel Central/Enviado 15052023/"/>
    </mc:Choice>
  </mc:AlternateContent>
  <xr:revisionPtr revIDLastSave="48" documentId="13_ncr:1_{F13CCEB0-9DC8-4EF6-AB7E-3902C868344B}" xr6:coauthVersionLast="47" xr6:coauthVersionMax="47" xr10:uidLastSave="{BE88E5E2-4A59-44F4-B1C8-BFBE67C5E82F}"/>
  <bookViews>
    <workbookView xWindow="-120" yWindow="-120" windowWidth="24240" windowHeight="13020" tabRatio="883" xr2:uid="{00000000-000D-0000-FFFF-FFFF00000000}"/>
  </bookViews>
  <sheets>
    <sheet name="Análisis de Contexto " sheetId="14" r:id="rId1"/>
    <sheet name="Estrategias" sheetId="15" r:id="rId2"/>
    <sheet name="Plan de Acción 2022" sheetId="4" r:id="rId3"/>
    <sheet name="SEGUIMIENTO 1 TRIM " sheetId="39" r:id="rId4"/>
    <sheet name="SEGUIMIENTO 2 TRIM" sheetId="2" r:id="rId5"/>
    <sheet name="SEGUIMIENTO 3 TRIM" sheetId="42" r:id="rId6"/>
    <sheet name="SEGUIMIENTO 4 TRIM" sheetId="43" r:id="rId7"/>
  </sheets>
  <externalReferences>
    <externalReference r:id="rId8"/>
  </externalReferences>
  <definedNames>
    <definedName name="_xlnm._FilterDatabase" localSheetId="0" hidden="1">'Análisis de Contexto '!$A$14:$E$83</definedName>
    <definedName name="_xlnm._FilterDatabase" localSheetId="1" hidden="1">Estrategias!$A$5:$F$5</definedName>
    <definedName name="_xlnm._FilterDatabase" localSheetId="2" hidden="1">'Plan de Acción 2022'!$A$4:$X$125</definedName>
    <definedName name="_xlnm._FilterDatabase" localSheetId="3" hidden="1">'SEGUIMIENTO 1 TRIM '!$A$4:$S$125</definedName>
    <definedName name="_xlnm._FilterDatabase" localSheetId="4" hidden="1">'SEGUIMIENTO 2 TRIM'!$A$4:$S$125</definedName>
    <definedName name="_xlnm._FilterDatabase" localSheetId="5" hidden="1">'SEGUIMIENTO 3 TRIM'!$A$4:$S$125</definedName>
    <definedName name="_xlnm._FilterDatabase" localSheetId="6" hidden="1">'SEGUIMIENTO 4 TRIM'!$A$4:$S$125</definedName>
    <definedName name="Posibilidad">[1]Hoja2!$H$3:$H$7</definedName>
    <definedName name="_xlnm.Print_Titles" localSheetId="3">'SEGUIMIENTO 1 TRIM '!$1:$4</definedName>
    <definedName name="_xlnm.Print_Titles" localSheetId="4">'SEGUIMIENTO 2 TRIM'!$1:$4</definedName>
    <definedName name="_xlnm.Print_Titles" localSheetId="5">'SEGUIMIENTO 3 TRIM'!$1:$4</definedName>
    <definedName name="_xlnm.Print_Titles" localSheetId="6">'SEGUIMIENTO 4 TRIM'!$1:$4</definedName>
  </definedNames>
  <calcPr calcId="191029"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4" i="43" l="1"/>
  <c r="J103" i="43"/>
  <c r="J104" i="42"/>
  <c r="J103" i="42"/>
  <c r="J67" i="43" l="1"/>
  <c r="J67" i="42"/>
  <c r="J66" i="43"/>
  <c r="J66" i="42"/>
  <c r="J65" i="43"/>
  <c r="J65" i="42"/>
  <c r="J64" i="43"/>
  <c r="J64" i="42"/>
  <c r="J63" i="43"/>
  <c r="J61" i="42"/>
  <c r="J61" i="43"/>
  <c r="J60" i="43"/>
  <c r="J60" i="42"/>
  <c r="J59" i="43"/>
  <c r="J62" i="43"/>
  <c r="J96" i="42"/>
  <c r="J93" i="42" l="1"/>
  <c r="J69" i="43"/>
  <c r="J68" i="43"/>
  <c r="J70" i="42"/>
  <c r="J95" i="43"/>
  <c r="J73" i="43"/>
  <c r="J72" i="43"/>
  <c r="J70" i="43"/>
  <c r="J95" i="42"/>
  <c r="J59" i="42"/>
  <c r="J104" i="2"/>
  <c r="J103" i="2"/>
  <c r="J104" i="39"/>
  <c r="J103" i="39"/>
  <c r="J65" i="2" l="1"/>
  <c r="J95" i="2"/>
  <c r="J73" i="2"/>
  <c r="J72" i="2"/>
  <c r="J95" i="39"/>
  <c r="J73" i="39"/>
  <c r="J72" i="39"/>
  <c r="J70" i="2" l="1"/>
  <c r="J67" i="2"/>
  <c r="J66" i="2"/>
  <c r="J64" i="2"/>
  <c r="J61" i="2"/>
  <c r="J60" i="2"/>
  <c r="J59" i="2"/>
  <c r="J57" i="2"/>
  <c r="J59" i="39"/>
  <c r="J70" i="39"/>
  <c r="J67" i="39"/>
  <c r="J66" i="39"/>
  <c r="J65" i="39"/>
  <c r="J64" i="39"/>
  <c r="J61" i="39"/>
  <c r="J60" i="39"/>
  <c r="J58" i="39"/>
  <c r="J57" i="39"/>
</calcChain>
</file>

<file path=xl/sharedStrings.xml><?xml version="1.0" encoding="utf-8"?>
<sst xmlns="http://schemas.openxmlformats.org/spreadsheetml/2006/main" count="1964" uniqueCount="626">
  <si>
    <t>Consejo Superior de la Judicatura</t>
  </si>
  <si>
    <t>UNIDAD DE MEDIDA</t>
  </si>
  <si>
    <t>FECHA DE CONTROL</t>
  </si>
  <si>
    <t>PILARES ESTRATEGICOS</t>
  </si>
  <si>
    <t>MODERNIZACIÓN TECNOLÓGICA Y TRANSFORMACIÓN
DIGITAL</t>
  </si>
  <si>
    <t>Este pilar estratégico tiene como objetivo general impulsar la transformación digital, de manera escalonada, en la gestión judicial y administrativa de la Rama Judicial, incluyendo la definición e implementación de un modelo de negocio basado en procesos.</t>
  </si>
  <si>
    <t>OBJETIVOS ESPECIFICOS</t>
  </si>
  <si>
    <r>
      <rPr>
        <b/>
        <sz val="9"/>
        <color theme="1"/>
        <rFont val="Arial"/>
        <family val="2"/>
      </rPr>
      <t xml:space="preserve">A) </t>
    </r>
    <r>
      <rPr>
        <sz val="9"/>
        <color theme="1"/>
        <rFont val="Arial"/>
        <family val="2"/>
      </rPr>
      <t>Definir los lineamientos estratégicos y de política en materia TIC y de justicia digital en la Rama Judicial.</t>
    </r>
  </si>
  <si>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</si>
  <si>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</si>
  <si>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</si>
  <si>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</si>
  <si>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OBJETIVOS DEL SIGCMA</t>
  </si>
  <si>
    <t>2. Fortalecer la transparencia y apertura de datos de la Rama Judicial.</t>
  </si>
  <si>
    <t>3. Mejorar el acceso a la justicia</t>
  </si>
  <si>
    <t>5. Atraer, desarrollar y mantener a los mejores servidores judiciales.</t>
  </si>
  <si>
    <t xml:space="preserve">CONTEXTO EXTERNO </t>
  </si>
  <si>
    <t>No.</t>
  </si>
  <si>
    <t xml:space="preserve">No. </t>
  </si>
  <si>
    <t xml:space="preserve">Tecnológicos </t>
  </si>
  <si>
    <t xml:space="preserve">CONTEXTO INTERNO </t>
  </si>
  <si>
    <t xml:space="preserve">ESTRATEGIAS/ACCIONES </t>
  </si>
  <si>
    <t>ESTRATEGIAS  DOFA</t>
  </si>
  <si>
    <t xml:space="preserve">GESTIONA </t>
  </si>
  <si>
    <t xml:space="preserve">DOCUMENTADA EN </t>
  </si>
  <si>
    <t>A</t>
  </si>
  <si>
    <t>O</t>
  </si>
  <si>
    <t>D</t>
  </si>
  <si>
    <t>F</t>
  </si>
  <si>
    <t xml:space="preserve">1. Garantizar el acceso a la Justicia, reconociendo al usuario como razón de ser de la misma. </t>
  </si>
  <si>
    <t>EVIDENCIA</t>
  </si>
  <si>
    <t>PILAR ESTRATÉGICO DE MODERNIZACIÓN DE LA INFRAESTRUCTURA JUDICIAL Y SEGURIDAD</t>
  </si>
  <si>
    <t>PILAR ESTRATÉGICO DE CARRERA JUDICIAL, DESARROLLO DEL TALENTO HUMANO Y GESTIÓN DEL CONOCIMIENTO</t>
  </si>
  <si>
    <t>PILAR ESTRATÉGICO DE TRANSFORMACIÓN DE LA ARQUITECTURA ORGANIZACIONAL</t>
  </si>
  <si>
    <t>PILAR ESTRATÉGICO DE JUSTICIA CERCANA AL CIUDADANO Y DE COMUNICACIÓN</t>
  </si>
  <si>
    <t>PILAR ESTRATÉGICO DE CALIDAD DE LA JUSTICIA</t>
  </si>
  <si>
    <t>PILAR ESTRATÉGICO DE ANTICORRUPCIÓN Y TRANSPARENCIA</t>
  </si>
  <si>
    <t>Mejorar el acceso a la justicia.</t>
  </si>
  <si>
    <t>Mejorar la efectividad de la Rama Judicial y disminuir la congestión.</t>
  </si>
  <si>
    <t>Atraer, desarrollar y mantener a los mejores servidores judiciales.</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</si>
  <si>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</si>
  <si>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</si>
  <si>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</si>
  <si>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</si>
  <si>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Atraer, desarrollar y mantener a los mejores servidores judiciales</t>
  </si>
  <si>
    <t>Fortalecer la autonomía e independencia judicial, administrativa y financiera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</si>
  <si>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</si>
  <si>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</si>
  <si>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</si>
  <si>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</si>
  <si>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31.0476 servidores judiciales beneficiados en el país (5.826 funcionarios y 25.221 empleados), con actividades deportivas, recreativas, culturales, de prevención y control del riesgo laboral y condiciones de salud.</t>
  </si>
  <si>
    <t>Fortalecer la transparencia y apertura de datos de la Rama Judicial.</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</si>
  <si>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</si>
  <si>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</si>
  <si>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</si>
  <si>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</si>
  <si>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</si>
  <si>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Mejorar estructuralmente la gestión de la Rama Judicial, disminuir la diferencia entre la oferta y demanda de justica, contando con información suficiente y oportuna para soportar las propuestas y decisiones transformación y mejoramiento.</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</si>
  <si>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</si>
  <si>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</si>
  <si>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</si>
  <si>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Mejorar el acceso a la justicia</t>
  </si>
  <si>
    <t>Mejorar la efectividad de la Rama Judicial y disminuir la congestión</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</si>
  <si>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</si>
  <si>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</si>
  <si>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</si>
  <si>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</si>
  <si>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</si>
  <si>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Evaluar y acreditar los futuros abogados egresados mediante el Examen de Estado como requisito para ejercer su profesión.</t>
  </si>
  <si>
    <t>Modernizar y optimizar los mecanismos documentales y herramientas tecnológicas de gestión de la información generada por la Rama Judicial para su oportuna y confiable divulgación y consulta.</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</si>
  <si>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</si>
  <si>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</si>
  <si>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</si>
  <si>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5.Fomentar la cultura organizacional de calidad, control y medio ambiente, orientada a la responsabilidad social y ética del servidor judicial.
7. Fortalecer continuamente las competencias y el liderazgo del talento humano de la organización</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</si>
  <si>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</si>
  <si>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</si>
  <si>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Impactar en la gestión judicial, fortaleciendo la imagen institucional y los valores y principios éticos en los servidores judiciales.</t>
  </si>
  <si>
    <t>Lo anterior motivará a brindar una respuesta efectiva a los requerimientos de justicia e incrementar en los usuarios la confianza en el sistema.</t>
  </si>
  <si>
    <t>Posicionar la imagen de la Rama Judicial como pilar de ética, objetividad y transparencia.</t>
  </si>
  <si>
    <t>4. Fortalecer la autonomía e independencia judicial, administrativa y financiera de la Rama Judicial.</t>
  </si>
  <si>
    <t>Infraestructura física ( suficiencia, comodidad)</t>
  </si>
  <si>
    <t>Elementos de trabajo (papel, equipos)</t>
  </si>
  <si>
    <t xml:space="preserve">Político (cambios de gobierno, legislación, políticas públicas, regulación). </t>
  </si>
  <si>
    <t xml:space="preserve">PROPOSITO DEL PILAR ESTRATEGICO </t>
  </si>
  <si>
    <t>OBJETIVOS ESTRATÉGICOS DEL PILAR</t>
  </si>
  <si>
    <t>OBJETIVO GENERAL DEL PILAR</t>
  </si>
  <si>
    <t>NOMBRE DEL PROYECTO O ACCIÓN (con base en lo que le compete)</t>
  </si>
  <si>
    <t>FECHA DEL PROYECTO/ACTIVIDAD</t>
  </si>
  <si>
    <t>ESTRATEGIA/ACCIÓN/ PROYECTO</t>
  </si>
  <si>
    <t>Análisis de Contexto</t>
  </si>
  <si>
    <t>CUMPLIMIENTO DEL PLAN DE ACCIÓN (ACUMULADO DE LOS 4 TRIMESTRES)</t>
  </si>
  <si>
    <t>1. Mejorar la efectividad de la Rama Judicial y disminuir la congestión.</t>
  </si>
  <si>
    <t>DEPENDENCIA:</t>
  </si>
  <si>
    <t>CONSEJO SECCIONAL/ DIRECCIÓN SECCIONAL DE ADMINISTRACIÓN JUDICIAL</t>
  </si>
  <si>
    <t>D: DIA A DIA</t>
  </si>
  <si>
    <t>NOMBRE DEL PROYECTO O ACCIÓN (con base en lo que le compete</t>
  </si>
  <si>
    <t xml:space="preserve">N: PROYECTOS DE INVERSION, PROCESO DE AUTOGESTIÓN PARA LA MEJORA CONTINUA. </t>
  </si>
  <si>
    <t>PROCESO LIDER</t>
  </si>
  <si>
    <t>PROCESOS QUE IMPACTAN</t>
  </si>
  <si>
    <t>RESPONSABLE POR PROYECTO</t>
  </si>
  <si>
    <t>ENTREGABLES O META DEL INDICADOR (TRIMESTRAL)</t>
  </si>
  <si>
    <t xml:space="preserve">RESULTADOS </t>
  </si>
  <si>
    <t>TRIMESTRE 1</t>
  </si>
  <si>
    <t>TRIMESTRE 2</t>
  </si>
  <si>
    <t>INICIO 
DIA/MES/AÑO</t>
  </si>
  <si>
    <t>FIN
DIA/MES/AÑO</t>
  </si>
  <si>
    <t>ANÁLISIS DEL RESULTADO</t>
  </si>
  <si>
    <t>ANÁLISIS DEL RESULTADO
FINAL - ACUMULADO</t>
  </si>
  <si>
    <t>UNIDAD DE 
MEDIDA</t>
  </si>
  <si>
    <t xml:space="preserve">PROCESO </t>
  </si>
  <si>
    <t xml:space="preserve">OBJETIVO DEL PROCESO: </t>
  </si>
  <si>
    <t xml:space="preserve"> Registrar el objetivo del  proceso. Aplica  solo para los procesos del nivel central del CSJ.</t>
  </si>
  <si>
    <t xml:space="preserve">ACTIVIDADES  </t>
  </si>
  <si>
    <t xml:space="preserve">FACTORES TEMÁTICO </t>
  </si>
  <si>
    <t xml:space="preserve">AMENAZAS (Factores específicos) </t>
  </si>
  <si>
    <t xml:space="preserve">OPORTUNIDADES (Factores específicos) </t>
  </si>
  <si>
    <t xml:space="preserve">ACTORES TEMÁTICO </t>
  </si>
  <si>
    <t xml:space="preserve">DEBILIDADES  (Factores específicos)  </t>
  </si>
  <si>
    <t xml:space="preserve">FORTALEZAS(Factores específicos) ) </t>
  </si>
  <si>
    <t xml:space="preserve">PLAN DE ACCIÓN </t>
  </si>
  <si>
    <t>PLAN DE ACCIÓN - SEGUIMIENTO PRIMER TRIMESTRE</t>
  </si>
  <si>
    <t>Económicos y Financieros( disponibilidad de capital, liquidez, mercados financieros, desempleo, competencia.)</t>
  </si>
  <si>
    <t>Sociales  y culturales ( cultura, religión, demografía, responsabilidad social, orden público.)</t>
  </si>
  <si>
    <t>NOMBRE</t>
  </si>
  <si>
    <t>CENTRAL</t>
  </si>
  <si>
    <t>SECCIONAL</t>
  </si>
  <si>
    <t xml:space="preserve">INDICADOR </t>
  </si>
  <si>
    <t xml:space="preserve">Documentación (Actualización, coherencia, aplicabilidad) </t>
  </si>
  <si>
    <t>Estratégicos :(direccionamiento estratégico, planeación institucional, liderazgo, trabajo en equipo)</t>
  </si>
  <si>
    <t>Personal ( competencia del personal, disponibilidad, suficiencia, seguridad y salud ocupacional.)</t>
  </si>
  <si>
    <t>Proceso (capacidad, diseño, ejecución, proveedores, entradas, salidas, gestión del conocimiento)</t>
  </si>
  <si>
    <t>Recursos financieros (presupuesto de funcionamiento, recursos de inversión)</t>
  </si>
  <si>
    <t>Cambios constantes de legislación administrativa, contractual y judicial que afectan la prestación del servicio administrativo y judicial.</t>
  </si>
  <si>
    <t>Constante y oportuna capacitación frente a los cambios de legislación registrados y en el manejo de las herramientas de la tienda virtual.</t>
  </si>
  <si>
    <t>Cultura de litigiosidad en la comunidad que impide el éxito de los mecanismos alternativos de solución de conflictos, congestionando la justicia.</t>
  </si>
  <si>
    <t xml:space="preserve">Interacción con los voceros de las minorías étnicas y autoridades departamentales y municipales. </t>
  </si>
  <si>
    <t>Legales y reglamentarios (estándares nacionales, internacionales, regulación )</t>
  </si>
  <si>
    <t xml:space="preserve">Deficiente planta de personal en el Consejo y en la Dirección Seccional que dificulta el cumplimiento de las metas institucionales e implica sobrecarga laboral. </t>
  </si>
  <si>
    <t>Necesidad de actualización de los manuales de funciones y competencias laborales para ajustarlos a las necesidades de las Direcciones Seccionales.</t>
  </si>
  <si>
    <t xml:space="preserve">Los datos estadísticos contenidos en la plataforma SIERJU, actualmente,  no pueden ser obtenidos y procesados en tiempo real por los Consejos Seccionales para adoptar o proponer medidas y, en general para adoptar decisiones. </t>
  </si>
  <si>
    <t xml:space="preserve">Las sedes propias para el funcionamiento de los juzgados son muy antiguas y requieren inversión constante de recursos para su normal funcionamiento. </t>
  </si>
  <si>
    <t>A pesar de contar con lotes para la construcción de sedes judiciales propias, éstas no se materializan en el mediano plazo.</t>
  </si>
  <si>
    <t>El uso del sistema de correspondencia SIGOBius y de las herramientas colaborativas.</t>
  </si>
  <si>
    <t>Comunicación Interna (canales utilizados y su efectividad, flujo de la información necesaria para el desarrollo de las actividades)</t>
  </si>
  <si>
    <t xml:space="preserve">Plan de acción </t>
  </si>
  <si>
    <t>PLANEACIÓN ESTRATÉGICA Y MEJORAMIENTO DEL SIGMA</t>
  </si>
  <si>
    <t>CONSEJO SECCIONAL DE LA JUDICATURA DE BOYACÁ Y CASANARE Y DIRECCIÓN SECCIONAL DE ADMINISTRACIÓN JUDICIAL DE TUNJA - YOPAL</t>
  </si>
  <si>
    <t xml:space="preserve">El desconocimiento de los derechos de las minorías étnicas que tienen un régimen de protección especial y que conservan sus tradiciones, cultura y justicia propia. </t>
  </si>
  <si>
    <t>Tecnológicos (  desarrollo digital, avances en tecnología, acceso a sistemas de información externos, gobierno en línea.</t>
  </si>
  <si>
    <t>Por normatividad los computadores de la rama no cuentan con sistema de audio y video incorporado, lo cual dificulta la realización de audiencias virtuales y el uso de las herramientas colaborativas.</t>
  </si>
  <si>
    <t>El uso de las tecnologías disminuye el consumo de papel e insumos de impresión.</t>
  </si>
  <si>
    <t>Fortalecimiento Institucional</t>
  </si>
  <si>
    <t>X</t>
  </si>
  <si>
    <t>Todos los procesos</t>
  </si>
  <si>
    <t>Estar excluidos del programa estado joven del Gobierno Nacional, perdiendo la oportunidad de contar con apoyo interdisciplinario en la ejecución de los procesos, sin costo para la entidad.</t>
  </si>
  <si>
    <t>La interconectividad con las Entidades que conforman el Sistema de Seguridad Social, para adelantar trámites en línea, aporta agilidad al proceso.</t>
  </si>
  <si>
    <t xml:space="preserve">Fallos en la plataformas externas dispuestas para la gestión de los procesos (SICOF, EKOGUI, SECOP I, SECOP II, Tienda Virtual del Estado Colombiano, SIIF, Lifesize, Office 365, OLIMPIA) </t>
  </si>
  <si>
    <t>Flexibilización de la normatividad frente a casos fortuitos o hechos de fuerzas mayor.</t>
  </si>
  <si>
    <t>Modificaciones en materia legal ambiental de acuerdo con las disposiciones  nacionales y locales.</t>
  </si>
  <si>
    <t>Existencia de un Plan Sectorial de Desarrollo que fija objetivos y metas para el direccionamiento estratégico de la entidad y para cada uno de los procesos del SIGCMA.</t>
  </si>
  <si>
    <t>Presentación oficial de la rendición de cuentas para visibilizar el trabajo desarrollado.</t>
  </si>
  <si>
    <t>Conocimiento de los instrumentos de planeación, su articulación y despliegue en todas las seccionales de la Rama Judicial, a nivel central y  a nivel seccional.</t>
  </si>
  <si>
    <t>Incremento de la carga laboral asociado al represamiento de actividades, las nuevas exigencias del trabajo remoto y el aumento de la demanda de justicia y los nuevos procedimientos administrativos .</t>
  </si>
  <si>
    <t>Se dispone de un comité de convivencia laboral  que promueve la conciliación y superación de conflictos.</t>
  </si>
  <si>
    <t>Los indicadores de los procesos requieren ser actualizados para ajustarlos al desempeño real de los procesos.</t>
  </si>
  <si>
    <t>Los inmuebles en arriendo comodato no se encuentran diseñados para el funcionamiento de despachos judiciales.</t>
  </si>
  <si>
    <t>Uso inadecuado de los canales de comunicación institucional interna, por el direccionamiento equivoco  de los mensajes.</t>
  </si>
  <si>
    <t>Compromiso de la Alta Dirección, para la implementación, mantenimiento y fortalecimiento del Sistema de Gestión Ambiental y del Plan de Gestión Ambiental de la Rama Judicial.</t>
  </si>
  <si>
    <t>Disminución significativa en el consumo de servicios públicos de la sede.</t>
  </si>
  <si>
    <t>11,14,15,16</t>
  </si>
  <si>
    <t>1,6,9</t>
  </si>
  <si>
    <t>3,15, 30</t>
  </si>
  <si>
    <t>3,10</t>
  </si>
  <si>
    <t>3,16,18, 38</t>
  </si>
  <si>
    <t>3,4,7</t>
  </si>
  <si>
    <t>3-4</t>
  </si>
  <si>
    <t>Mapa de riesgos, plan de acción</t>
  </si>
  <si>
    <t>33-34-35</t>
  </si>
  <si>
    <t>24-25-26</t>
  </si>
  <si>
    <t>Suministrar información objetiva para el estudio de cargas laborales dentro del proyecto de OPTIMIZACION ORGANIZACIONAL, que adelanta el nivel central.</t>
  </si>
  <si>
    <t>4-5-7-9-11</t>
  </si>
  <si>
    <t>6-7- 22-23-24</t>
  </si>
  <si>
    <t>18-19-20</t>
  </si>
  <si>
    <t xml:space="preserve">Mapa de riesgos, plan de acción </t>
  </si>
  <si>
    <t>24</t>
  </si>
  <si>
    <t xml:space="preserve">Todos los procesos  </t>
  </si>
  <si>
    <t>Todos los Procesos</t>
  </si>
  <si>
    <t>3, 25-29</t>
  </si>
  <si>
    <t>Seguimiento al cumplimiento del cronograma de reuniones  del comité de archivo.</t>
  </si>
  <si>
    <t>(No. Cronogramas revisados/No. Cronogramas  realizados)*100</t>
  </si>
  <si>
    <t>Informe de cumplimiento</t>
  </si>
  <si>
    <t>3, 9, 25-29</t>
  </si>
  <si>
    <t>24, 34</t>
  </si>
  <si>
    <t>33, 34</t>
  </si>
  <si>
    <t>Disponibilidad y masificación de una diversidad de medios de comunicación y ampliación de las capacidades de conectividad, mejorando la prestación del servicio para los usuarios externos e internos.</t>
  </si>
  <si>
    <t>Reestructuración de la Rama Judicial:  Direcciones y Consejos Seccionales.</t>
  </si>
  <si>
    <t>Interacción con las autoridades departamentales y municipales y participación en los comités interinstitucionales.</t>
  </si>
  <si>
    <t>Falta de visibilidad institucional, en relación con la gestión y disponibilidad de la información generada por la Seccional.</t>
  </si>
  <si>
    <t>Cambio de políticas públicas por parte de los gobiernos departamentales o municipales que afectan la prestación del servicio.</t>
  </si>
  <si>
    <t>Insuficiencia en variedad y cantidad de proveedores inscritos en la plataforma de Colombia Compra Eficiente, para suplir las necesidades de adquisición de bienes y servicios.</t>
  </si>
  <si>
    <t>Disponibilidad de instrumentos de agregación de demanda incorporados dentro de la tienda virtual del estado colombiano para suplir las necesidades en el marco de la pandemia por COVID-19.</t>
  </si>
  <si>
    <t xml:space="preserve">Desconfianza en la efectividad de las herramientas tecnológicas (arraigo cultural a los medios escritos) .  </t>
  </si>
  <si>
    <t xml:space="preserve">La oportunidad y el alcance del servicio de justicia en la Seccional Boyacá y Casanare, principalmente a partir de las medidas adoptadas en pandemia. Fortaleciendo la cercanía a la población rural articulados con las  personerías municipales.  </t>
  </si>
  <si>
    <t>Estrategias de Gobierno en línea, mediante los programas de capacitación virtual a través de las plataformas como ALISSTA de la ARL, DAFP, SENA, entre otros, para mejorar la eficiencia.</t>
  </si>
  <si>
    <t>Realización de jornadas de sensibilización para el manejo y disposición de los residuos.</t>
  </si>
  <si>
    <t>Con la pandemia del COVID - 19, se han fomentado nuevas estrategias para impartir justicia, asociadas al uso intensivo de las TIC, que contribuyen a la disminución de los impactos ambientales asociados a la ejecución de actividades en sitio.</t>
  </si>
  <si>
    <t>Existencia de tres programas de bienestar social: riesgo psicosocial, biomecánico y seguridad industrial.</t>
  </si>
  <si>
    <t>Capacitaciones limitadas ofrecidas por la Escuela Judicial Rodrigo Lara Bonilla que cubren solo áreas del conocimiento enfocadas hacia el derecho.</t>
  </si>
  <si>
    <t>Intercambio de conocimientos y experiencias que replican las buenas practicas para la optimización de los procesos. </t>
  </si>
  <si>
    <t>Implementación de mecanismos que permiten el trabajo en casa como correo electrónico, VPNs y en general las herramientas colaborativas de Microsoft 365.</t>
  </si>
  <si>
    <t>Mejor adecuación y ubicación de los expedientes en custodia del Archivo con el fin de dar una oportuna respuesta a  los usuarios del servicio de Archivo</t>
  </si>
  <si>
    <t>Insuficiente asignación de presupuesto por el Gobierno Nacional que permita mejorar el acceso y la oferta de justicia, las necesidades de infraestructura y modernización de la Rama Judicial a nivel Seccional.</t>
  </si>
  <si>
    <t>Alianzas estratégicas para el manejo y optimización de los procesos con el  propósito de hacer un manejo eficiente de recursos.</t>
  </si>
  <si>
    <t xml:space="preserve">Cambios no previstos en las condiciones económicas del país, que puedan generar contracciones en la distribución del presupuesto de las entidades públicas. </t>
  </si>
  <si>
    <t xml:space="preserve">Afectación del orden público (paros, movilizaciones, protestas) que ocasiona una mayor congestión judicial y administrativa. </t>
  </si>
  <si>
    <t xml:space="preserve">Desconocimiento de la equidad de genero y de un enfoque diferencial e inclusivo en la prestación del servicio. </t>
  </si>
  <si>
    <t>Insuficiente cobertura de internet en los municipios sede de los despachos judiciales.</t>
  </si>
  <si>
    <t xml:space="preserve">Interacción con las autoridades del estado para que se promueva la ampliación de la cobertura a través de los operadores privados. </t>
  </si>
  <si>
    <t>Existencia de barreras tecnológicas y de las comunicaciones, sobre todo en la población rural.</t>
  </si>
  <si>
    <t>Gratuidad del servicio de internet a través de la estrategia del Gobierno Nacional "zonas wifi gratis para la gente".</t>
  </si>
  <si>
    <t>Ataques cibernéticos y virus informáticos.</t>
  </si>
  <si>
    <t>Deficiente legislación y reglamentación acorde con las necesidades regionales.</t>
  </si>
  <si>
    <t>No unificación de criterios para la aplicación de la normatividad vigente por parte del Nivel Nacional.</t>
  </si>
  <si>
    <t>Normas emitidas a causa de las pandemias que afectan la prestación del servicio administrativo y judicial.</t>
  </si>
  <si>
    <t>Estrategias del Gobierno Nacional definidas en el Plan de Desarrollo 2018 -2022, donde se busca fortalecer el modelo de desarrollo económico, ambiental y social. Economía Circular.</t>
  </si>
  <si>
    <t>Ocurrencia de fenómenos naturales (Inundación, sismo, vendavales) que pueden afectar la prestación del servicio y pérdida de documentación (expedientes del archivo, entre otros).</t>
  </si>
  <si>
    <t>Debilidad de responsabilidad social ambiental en el sector público y las empresas. Baja conciencia y concienciación ambiental en el sector público y las empresas.</t>
  </si>
  <si>
    <t>Emergencias sanitarias generadas por pandemias y fenómenos naturales que afectan la prestación del servicio administrativo y judicial.</t>
  </si>
  <si>
    <t>Las autoridades nacionales se ven forzadas a implementar cambios y avances tecnológicos para enfrentar las situaciones como la pandemia.</t>
  </si>
  <si>
    <t>Dificultades en la coordinación entre los integrantes del grupo de trabajo.</t>
  </si>
  <si>
    <t>Compromiso y responsabilidad de los integrantes del grupo de trabajo que desarrollan su labor con reto de superación y de sacrificio diario.</t>
  </si>
  <si>
    <t xml:space="preserve">Implementación del plan padrino en la Dirección Seccional para facilitar la comunicación y seguimiento de las necesidades de los despachos judiciales. </t>
  </si>
  <si>
    <t>Priorización de las necesidades en la seccional y distribución equitativa de los recursos.</t>
  </si>
  <si>
    <t>Presupuesto insuficiente para cumplir con todas las necesidades de los despachos judiciales en la seccional, lo cual causa inconformidad y mala imagen.</t>
  </si>
  <si>
    <t>Optimización de la utilización del tiempo y eliminación de los reprocesos.</t>
  </si>
  <si>
    <t>Incremento del estrés laboral a causa del incremento de tareas asignadas y la inmediatez de las mismas.</t>
  </si>
  <si>
    <t>Desconocimiento de las herramientas tecnológicas básicas de comunicación y trabajo colaborativo por parte de los servidores judiciales.</t>
  </si>
  <si>
    <t xml:space="preserve">Carencia  de personal calificado y cualificado para abordar de forma eficiente los procesos y procedimientos en algunas áreas de la Dirección Ejecutiva y el Consejo Seccional  y de manera adicional,  la restricción de presencialidad debido a la emergencia sanitaria COVID 19. </t>
  </si>
  <si>
    <t>Ausencia de un esquema de inducción y reinducción.</t>
  </si>
  <si>
    <t xml:space="preserve">Optimización de los tiempos de respuesta. </t>
  </si>
  <si>
    <t>Mayor divulgación y promoción del Plan de Formación con el fin que la comunidad judicial conozca la oferta académica. </t>
  </si>
  <si>
    <t>Disponibilidad de micrositios para comunicación de los despachos, direcciones y consejos seccionales con el publico en general.</t>
  </si>
  <si>
    <t>El alto porcentaje de obsolescencia de infraestructura  tecnológica que posee la Rama Judicial.</t>
  </si>
  <si>
    <t xml:space="preserve">Deficiente levantamiento de requerimientos para el diseño de los diferentes sistemas informáticos. </t>
  </si>
  <si>
    <t>Disponibilidad de la plataforma Lifesize  para el desarrollo de audiencias virtuales.</t>
  </si>
  <si>
    <t xml:space="preserve">Aplicación parcial de políticas de seguridad de la información Acuerdo PSAA14-10279. </t>
  </si>
  <si>
    <t>Debilidad en el desarrollo y unificación de herramientas tecnológicas para la gestión de los todos los procesos a nivel de la Rama Judicial.</t>
  </si>
  <si>
    <t>Prestación de servicios administrativos y de justicia a través de medios tecnológicos.</t>
  </si>
  <si>
    <t>Deficiencias en el diseño del aplicativo GCC.</t>
  </si>
  <si>
    <t>Utilización efectiva de herramientas informáticas disponibles, para el trabajo colaborativo (Microsoft 365).</t>
  </si>
  <si>
    <t>Deficiente parametrización de las herramientas tecnológicas asignadas a las Direcciones y Consejos Seccionales.</t>
  </si>
  <si>
    <t>Deficiente infraestructuras en sistemas de comunicaciones (telefónica e internet) y energía.</t>
  </si>
  <si>
    <t>Incremento de volumen de archivos y espacio limitado para el manejo de los mismos.</t>
  </si>
  <si>
    <t>Debilidad en la aplicación de las tablas de retención documental.</t>
  </si>
  <si>
    <t>Deficiencias en el procedimiento de archivo de historias laborales de la seccional.</t>
  </si>
  <si>
    <t>El sistema de correspondencia SIGOBius elimina, en gran parte, la necesidad de archivos físicos.</t>
  </si>
  <si>
    <t>Se encuentra en desarrollo el proyecto de organización de hojas de vida.</t>
  </si>
  <si>
    <t>Implementación de protocolo para el manejo de los archivos terminados y recepción de expedientes conforme a las tablas de retención documental.</t>
  </si>
  <si>
    <t>Dentro de los rubros asignados a la seccional cada año se asigna una partida específica para mejoramiento y mantenimiento de la infraestructura física.</t>
  </si>
  <si>
    <t>Existencia de varias sedes en un municipio debido a la carencia de una sede propia o un inmueble adecuado para ubicar todos los despachos en un solo lugar.</t>
  </si>
  <si>
    <t>La entidad no cuenta con sedes propias en todos los municipios.</t>
  </si>
  <si>
    <t>Equipos de computo y elementos de oficina insuficientes y obsoletos para el trabajo en casa y el trabajo mediado por las TICs.</t>
  </si>
  <si>
    <t>Costos asociados a internet y servicios públicos asumidos por el servidor judicial.</t>
  </si>
  <si>
    <t>Cumplimiento de los indicadores de austeridad.</t>
  </si>
  <si>
    <t>La interfaz Web de Sigobius es inadecuada y presenta alta intermitencia.</t>
  </si>
  <si>
    <t xml:space="preserve">Desatención del correo institucional lo que ocasiona el no tramite oportuno de actividades y tareas asignadas. </t>
  </si>
  <si>
    <t>Implementación de estrategias de comunicación para los usuarios internos y externos.</t>
  </si>
  <si>
    <t>Debilidad en la aplicación de las políticas ambientales.</t>
  </si>
  <si>
    <t>Incremento en el consumo de servicios durante las actividades desarrollada durante el trabajo en casa.</t>
  </si>
  <si>
    <t>Infraestructuras físicas con obsolescencia en las partes eléctricas, hidráulicas y sanitarias que incrementan el impacto ambiental.</t>
  </si>
  <si>
    <t>Disminución en el uso de papel, tóners y demás elementos de oficina al implementar el uso de medios tecnológicos.</t>
  </si>
  <si>
    <t xml:space="preserve">No contar con operador para la disposición de elementos a dar de baja por la Seccional. </t>
  </si>
  <si>
    <t>Mayor accesibilidad a las acciones de sensibilización y capacitaciones del Sistema de Gestión Ambiental.</t>
  </si>
  <si>
    <t>Procesos de capacitación por medio diplomados tanto en la "Formación de Auditores en la Norma NTC ISO 14001:2015, como en la Norma Técnica de la Rama Judicial NTC 6256 :2018" por parte del  SIGCMA.</t>
  </si>
  <si>
    <t>Obsolescencia del parque automotor.</t>
  </si>
  <si>
    <t>No contar con seguramiento de los bienes muebles e inmuebles.</t>
  </si>
  <si>
    <t>Conciliación oportuna entre almacén y contabilidad.</t>
  </si>
  <si>
    <t>No publicación y socialización del Plan Anual de Adquisiciones de la Entidad .</t>
  </si>
  <si>
    <t>La aseguradora a través de la información remitida por la Seccional , permite el aseguramiento de los bienes muebles e inmuebles.</t>
  </si>
  <si>
    <t>Suscribir contrato para la disposición final de elementos a dar de baja.</t>
  </si>
  <si>
    <t>Se cuenta con los usuarios de la tienda virtual del estado colombiano para la publicación de la información contractual de la Seccional.</t>
  </si>
  <si>
    <t>Los procesos contractuales de la Entidad se publican según la modalidad en las plataforma de la Tienda Virtual.</t>
  </si>
  <si>
    <t>Ambientales: emisiones y residuos, energía, catástrofes naturales, desarrollo sostenible.</t>
  </si>
  <si>
    <t>Otros</t>
  </si>
  <si>
    <t>Aplicación al Manual de procedimientos Archivo central para la recepción y tramite de solicitudes de desarchivo.</t>
  </si>
  <si>
    <t xml:space="preserve">Plan de Acción </t>
  </si>
  <si>
    <t>Seguimiento continuo a la atención de fallas y requerimientos</t>
  </si>
  <si>
    <t xml:space="preserve">Renovar  la infraestructura informática a través de la consolidación efectiva de las necesidades en equipos de computo por parte de la seccional. </t>
  </si>
  <si>
    <t>Incentivar el uso de la plataforma Lifesize y asegurar su implementación en todos los despachos judiciales.</t>
  </si>
  <si>
    <t>Mejora en la seguridad de acceso a la información asegurando integración de todas las cabeceras de circuito al dominio TUJ.</t>
  </si>
  <si>
    <t>Consolidar anualmente el plan de necesidades de la Seccional.</t>
  </si>
  <si>
    <t>Conservación preventiva, foliación, digitalización y actualización de información de procesos judiciales de los diferentes despachos.</t>
  </si>
  <si>
    <t>Fortalecer el Sistema Integrado de Gestión de la Calidad y Medio Ambiente - SIGCMA, dentro del equipo de trabajo. (ATH).</t>
  </si>
  <si>
    <t>Dar uso adecuado a los medios de comunicación existentes.</t>
  </si>
  <si>
    <t>Adoptar medidas circunstanciales por la Pandemia COVID 19.</t>
  </si>
  <si>
    <t>Conservación preventiva, foliación, digitalización y actualización de información de los procesos judiciales en custodia de la oficina de apoyo judicial Yopal.</t>
  </si>
  <si>
    <t>Cumplimiento del Plan de Inversión de mantenimiento y mejoramiento de infraestructura física de sedes judiciales.</t>
  </si>
  <si>
    <t>Contar con información de inventarios fiables y oportuna.</t>
  </si>
  <si>
    <t>Mejoramiento y Mantenimiento de la Infraestructura Física de la Rama Judicial.</t>
  </si>
  <si>
    <t>Enviar de manera oportuna los formatos solicitados ante el corredor de seguros de la Entidad.</t>
  </si>
  <si>
    <t>Realizar oportunamente con el área contable la conciliación entre los aplicativos SIIF y SICOF.</t>
  </si>
  <si>
    <t>Realizar proceso de baja de elementos inservibles y obsoletos.</t>
  </si>
  <si>
    <t>Transparencia en la información y oportunidad en el reporte de la misma.</t>
  </si>
  <si>
    <t>Socialización del Plan Anual de Adquisiciones PAA.</t>
  </si>
  <si>
    <t>Ejecución del Plan Anual de Adquisiciones PAA.</t>
  </si>
  <si>
    <t>Ejecución plan de compras área Administrativa.</t>
  </si>
  <si>
    <t>8, 9</t>
  </si>
  <si>
    <t>6, 7, 16</t>
  </si>
  <si>
    <t>3,4,8,10</t>
  </si>
  <si>
    <t>3,11,14</t>
  </si>
  <si>
    <t>1,2,3,5,6</t>
  </si>
  <si>
    <t>Elaborar los estados financieros de la seccional, con análisis trimestral y notas a estos  en la que se anexen las conciliaciones.</t>
  </si>
  <si>
    <t xml:space="preserve"> 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</si>
  <si>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Fortalecer la autonomía e independencia judicial, administrativa y financiera de la Rama Judicial. Con la implementación</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</si>
  <si>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</si>
  <si>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Gestión Documental</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</si>
  <si>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</si>
  <si>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r>
      <t xml:space="preserve">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</si>
  <si>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r>
      <rPr>
        <b/>
        <sz val="9"/>
        <rFont val="Arial"/>
        <family val="2"/>
      </rPr>
      <t>NOTA</t>
    </r>
    <r>
      <rPr>
        <sz val="9"/>
        <rFont val="Arial"/>
        <family val="2"/>
      </rPr>
      <t xml:space="preserve"> :  EN LA COLUMNA  H-" NOMBRE DEL PROYECTO O ACCIÓN (con base en lo que le compete ", SE REGISTRAN LAS ACCIONES QUE SE DETERMINAN CON BASE EN EL ANALISIS DE CONTEXTO , MAS LAS QUE SE DEBEN ADELANTAR PARA DAR CUMPLIMIENTO  A LAS  RESPONSABILIDADES Y FUNCIONES.</t>
    </r>
  </si>
  <si>
    <t>Generación de recibido para las demandas, memoriales y solicitudes de notificación allegados a la Oficina en las respuestas automáticas en los correos electrónicos a cargo de la Oficina de Servicios de los Juzgados Administrativos de Tunja, así como información para la consulta en línea de los procesos judiciales y canales de atención.</t>
  </si>
  <si>
    <t>13 -16</t>
  </si>
  <si>
    <t>1, 2</t>
  </si>
  <si>
    <t>Apoyo en la supervisión y control de contratos.</t>
  </si>
  <si>
    <t>2 ,7</t>
  </si>
  <si>
    <t>3, 6</t>
  </si>
  <si>
    <t>6, 10, 13</t>
  </si>
  <si>
    <t>3, 10, 11</t>
  </si>
  <si>
    <t>7, 8, 11</t>
  </si>
  <si>
    <t>5, 7, 10</t>
  </si>
  <si>
    <t>3, 5</t>
  </si>
  <si>
    <t>11, 13</t>
  </si>
  <si>
    <t>3, 8</t>
  </si>
  <si>
    <t>5, 7</t>
  </si>
  <si>
    <t>3, 7</t>
  </si>
  <si>
    <t>3, 4</t>
  </si>
  <si>
    <t>Suministrar oportuna y eficazmente, la información que requieran los interesados y las autoridades debidamente facultadas.</t>
  </si>
  <si>
    <t>1, 8, 11</t>
  </si>
  <si>
    <t xml:space="preserve">Brindar apoyo tecnológico a las Juzgados Administrativos de Tunja y personal de la Oficina de Servicios, respecto a los contenidos de los micrositios, uso de herramientas colaborativas y realización de audiencias virtuales. </t>
  </si>
  <si>
    <t>Preservación y optimización de la infraestructura física.</t>
  </si>
  <si>
    <t>Correspondencia interna y externa.</t>
  </si>
  <si>
    <t>Recepción y tramite de reparto.</t>
  </si>
  <si>
    <t>Manejo de Títulos Judiciales.</t>
  </si>
  <si>
    <t>Implementar el software SharePoint para el manejo y control  de reparto entre los servidores de la Oficina Judicial.</t>
  </si>
  <si>
    <t>1, 13</t>
  </si>
  <si>
    <t>7,11</t>
  </si>
  <si>
    <t>Capacitación a los servidores judiciales que están a cargo del reparto, con el propósito de reforzar las habilidades y buen uso de los sistemas actuales para dicha labor.</t>
  </si>
  <si>
    <t>Capacitación por parte del funcionario que desempeñaba esta función (conversiones, cuenta judiciales y prestaciones laborales).</t>
  </si>
  <si>
    <t>Determinar la diferencia entre los recursos solicitados al Nivel Central y los asignados para cubrir las necesidades de la Seccional.</t>
  </si>
  <si>
    <t xml:space="preserve">Adecuar un espacio que cumpla con las condiciones normativas para el archivo de historias laborales. </t>
  </si>
  <si>
    <t>Carrera Judicial</t>
  </si>
  <si>
    <t>1,2,10,19,20,24</t>
  </si>
  <si>
    <t>1,6,15,16</t>
  </si>
  <si>
    <t>4,5,9,10,12,34</t>
  </si>
  <si>
    <t>1,2,3,13,15,17,18</t>
  </si>
  <si>
    <t>Plan de acción / riesgos</t>
  </si>
  <si>
    <t xml:space="preserve">Formación Judicial </t>
  </si>
  <si>
    <t>1,6,10,</t>
  </si>
  <si>
    <t>1,5,6,15,16</t>
  </si>
  <si>
    <t>4,5,10,34</t>
  </si>
  <si>
    <t>1,2,3,13,18,15</t>
  </si>
  <si>
    <t xml:space="preserve">Control, seguimiento y diligenciamiento formularios SIERJU </t>
  </si>
  <si>
    <t>1,10,12,19,20,24</t>
  </si>
  <si>
    <t>4,5,9,12</t>
  </si>
  <si>
    <t>Reorganización, ajuste de la planta de cargos</t>
  </si>
  <si>
    <t>1,2,6,10</t>
  </si>
  <si>
    <t>3,5,9,12,</t>
  </si>
  <si>
    <t>1,2,3,1,5,17,18</t>
  </si>
  <si>
    <t>Reordenamiento Implermernteación de medidas sin Presupuesto</t>
  </si>
  <si>
    <t>1,6,10,20,24</t>
  </si>
  <si>
    <t>3,5,9,12</t>
  </si>
  <si>
    <t>1,2,3,15,17,18</t>
  </si>
  <si>
    <t>Atención con enfoque diferencial.</t>
  </si>
  <si>
    <t>1,2,9,13</t>
  </si>
  <si>
    <t>1,5,7</t>
  </si>
  <si>
    <t>1,2,3,13</t>
  </si>
  <si>
    <t>Comités y Coordinación</t>
  </si>
  <si>
    <t>1,2,3,17</t>
  </si>
  <si>
    <t>Unificación Sistemas de Gestión.</t>
  </si>
  <si>
    <t>1,3,4,5</t>
  </si>
  <si>
    <t>22,23,24</t>
  </si>
  <si>
    <t>1,2,3,18</t>
  </si>
  <si>
    <t>Fortalecimiento de la Institución y su imagen</t>
  </si>
  <si>
    <t>1,13,24</t>
  </si>
  <si>
    <t>1,2,3,13,15,17</t>
  </si>
  <si>
    <t>1,4,9,11,24,16,17</t>
  </si>
  <si>
    <t>2,4,5,6,15</t>
  </si>
  <si>
    <t>4,16,18,20,33,35</t>
  </si>
  <si>
    <t>1,2,3,14,18,23,24,25</t>
  </si>
  <si>
    <t>Plan de acción</t>
  </si>
  <si>
    <t xml:space="preserve">Gestión de la Carrera Judicial </t>
  </si>
  <si>
    <t>Expedir, publicar, comunicar los actos administrativos que resulten del concurso de méritos para proveer cargos de carrera de empleados de tribunales, juzgados y centros de servicios judicial. (convocatoria 4) Conforme a las directrices por parte del Nivel Central</t>
  </si>
  <si>
    <t>Numero de Actos administrativos expedidos/numero de actos administrativos programados para el trimestre</t>
  </si>
  <si>
    <t xml:space="preserve">Porcentual </t>
  </si>
  <si>
    <t>Conformar las listas de elegibles para proveer los cargos de jueces al respectivo Tribunal. Remitir a los nominadores las listas de candidatos para los cargos de Juez</t>
  </si>
  <si>
    <t>Número de listas conformadas para cargos de Juez/ número de listados en orden descendente remitidos por la UACJ - Listas de candidatos para el cargo de juez remitidas a los nominadores dentro del respectivo trimestre / listas conformadas dentro del respectivo trimestre</t>
  </si>
  <si>
    <t>Conformar y remitir la lista de elegibles para proveer los cargos de empleados a la respectiva autoridad nominador.</t>
  </si>
  <si>
    <t>Mantener actualizada la base de datos de funcionarios y empleados de carrera</t>
  </si>
  <si>
    <t>Número de cargos vacantes publicados / número de vacantes en estado de publicar</t>
  </si>
  <si>
    <t>Numero de visitas realizadas para calificación del factor organización del trabajo / numero de jueces calificables</t>
  </si>
  <si>
    <t>Estudiar y conceptuar sobre las solicitudes de traslado de empleados de carrera</t>
  </si>
  <si>
    <t xml:space="preserve">Estudiar y decidir sobre los permisos de residencia por fuera de la sede del Juzgado que presenten los jueces y empleados </t>
  </si>
  <si>
    <t>Seguridad y Salud en el Trabajo</t>
  </si>
  <si>
    <t xml:space="preserve">Estudiar y decidir sobre los permisos de estudio que presenten los jueces </t>
  </si>
  <si>
    <t>Formación Judicial</t>
  </si>
  <si>
    <t xml:space="preserve">
Gestión Humana</t>
  </si>
  <si>
    <t>Porcentual</t>
  </si>
  <si>
    <t>Realizar seguimiento del reporte oportuno de las estadísticas  SIERJU por parte de los despachos judiciales</t>
  </si>
  <si>
    <t>Reordenamiento Judicial</t>
  </si>
  <si>
    <t xml:space="preserve">1.Solicitar información de las actividades desarrolladas por cada proceso.
2.Consolidación y análisis de la gestión realizada por cada proceso.
3.Evaluación por parte de la alta dirección del desempeño de cada proceso y toma de acciones y decisiones.
</t>
  </si>
  <si>
    <t>Comunicación institucional y Mejoramiento del SIGCMA</t>
  </si>
  <si>
    <t>Alta Dirección</t>
  </si>
  <si>
    <t>Informe y análisis consolidado de gestión trimestral y anual</t>
  </si>
  <si>
    <t>Evaluación de satisfacción de usuario y externo</t>
  </si>
  <si>
    <t>Mejoramiento del SIGCMA</t>
  </si>
  <si>
    <t>Resultados auditorías internas y externas</t>
  </si>
  <si>
    <t>1.Recibir la programación de auditorias del nivel central.
2.Comunicar a los líderes y enlaces de proceso la programación de auditorías.
3.Coordinar con el auditor y los auditados la realización de la auditoría.
4.Recopilación final del estado del SIGCMA.</t>
  </si>
  <si>
    <t xml:space="preserve">Mejoramiento del SIGCMA </t>
  </si>
  <si>
    <t>Enlaces Seccionales SIGCMA y Líderes de los procesos</t>
  </si>
  <si>
    <t>(Cantidad de reuniones ejecutadas / Cantidad de reuniones programadas)</t>
  </si>
  <si>
    <t xml:space="preserve">Contribuir al fortalecimiento de la Jurisdicción Especial Indígena. </t>
  </si>
  <si>
    <t>Comunicación</t>
  </si>
  <si>
    <t>Presentar informe de seguimiento PQRS al comité seccional SIGCMA</t>
  </si>
  <si>
    <t>Informes presentados/ informes programados</t>
  </si>
  <si>
    <t>Tramite de peticiones del Registro Nacional de Abogados</t>
  </si>
  <si>
    <t>Registro y Control de Abogados y Auxiliares de la Justicia</t>
  </si>
  <si>
    <t>Registro y control de abogados y auxiliares de justicia</t>
  </si>
  <si>
    <t>Fortalecimiento de la Institución y su imagen.</t>
  </si>
  <si>
    <t>Comunicación Institucional</t>
  </si>
  <si>
    <t xml:space="preserve">Ejercer la vigilancia judicial administrativa, de oficio o por queja presentada </t>
  </si>
  <si>
    <t>Carrera Judicial.
Formación Judicial</t>
  </si>
  <si>
    <t>Administración de la Carrera Judicial Reordenamiento</t>
  </si>
  <si>
    <t>Administración de la Carrera Judicial</t>
  </si>
  <si>
    <t>Administración de la Carrera Judicial Gestión Humana</t>
  </si>
  <si>
    <t>Numero de novedades actualizadas / número de novedades recibidas dentro del trimestre</t>
  </si>
  <si>
    <t>Publicar las vacantes definitivas de cargos de empleado de carrera de Tribunales, Juzgados y centros de Servicios</t>
  </si>
  <si>
    <t>Gestión Humana
comunicación Institucional
Seguridad y salud en el trabajo</t>
  </si>
  <si>
    <t>Expedir actos administrativos que deciden sobre la inscripción, actualización o exclusión del escalafón de la Rama Judicial</t>
  </si>
  <si>
    <t>Líder Formación Judicial</t>
  </si>
  <si>
    <t>Gestión de la Información Estadística</t>
  </si>
  <si>
    <t xml:space="preserve">Reordenamiento
Administración de la Carrera Judicial
</t>
  </si>
  <si>
    <t>Líder Gestión de la Información Estadística</t>
  </si>
  <si>
    <t>Número despachos que reportaron oportunamente SIERJU / Número de despachos judiciales</t>
  </si>
  <si>
    <t>Gestión Humana Infraestructura Física
Gestión Tecnológica Seguridad y salud en el Trabajo</t>
  </si>
  <si>
    <t>Líder Reordenamiento Judicial</t>
  </si>
  <si>
    <t>Gestión Humana
Gestión Tecnológica
Seguridad y salud en el Trabajo
Administración de la Carrera Judicial</t>
  </si>
  <si>
    <t>Planeación Estratégica</t>
  </si>
  <si>
    <t>Líder Planeación Estratégica</t>
  </si>
  <si>
    <t>Numero de reuniones realizadas / numero de reuniones de mesa interjurisdiccional indígena programadas.</t>
  </si>
  <si>
    <t>Líder Mejoramiento SIGCMA</t>
  </si>
  <si>
    <t>Líder Registro y  Control de Abogados y Auxiliares de la Justicia</t>
  </si>
  <si>
    <t>Justicia y Región.</t>
  </si>
  <si>
    <t>Comunicación 
Gestión Tecnológica</t>
  </si>
  <si>
    <t>Líder Comunicación Institucional</t>
  </si>
  <si>
    <t>Actas de seguimiento del SIGCMA</t>
  </si>
  <si>
    <r>
      <rPr>
        <b/>
        <sz val="9"/>
        <rFont val="Arial"/>
        <family val="2"/>
      </rPr>
      <t>A)</t>
    </r>
    <r>
      <rPr>
        <sz val="9"/>
        <rFont val="Arial"/>
        <family val="2"/>
      </rPr>
      <t xml:space="preserve"> Reducir la brecha que en materia de capacidad instalada presenta la Rama Judicial,
acorde con la demanda de justicia.</t>
    </r>
  </si>
  <si>
    <r>
      <rPr>
        <b/>
        <sz val="9"/>
        <color theme="1"/>
        <rFont val="Arial"/>
        <family val="2"/>
      </rPr>
      <t>B)</t>
    </r>
    <r>
      <rPr>
        <sz val="9"/>
        <color theme="1"/>
        <rFont val="Arial"/>
        <family val="2"/>
      </rPr>
      <t xml:space="preserve"> Aumentar el porcentaje de sedes propias.</t>
    </r>
  </si>
  <si>
    <r>
      <rPr>
        <b/>
        <sz val="9"/>
        <rFont val="Arial"/>
        <family val="2"/>
      </rPr>
      <t>C)</t>
    </r>
    <r>
      <rPr>
        <sz val="9"/>
        <rFont val="Arial"/>
        <family val="2"/>
      </rPr>
      <t xml:space="preserve"> Aumentar el nivel de satisfacción de los prestadores y usuarios del servicio de justicia
frente a la infraestructura.</t>
    </r>
  </si>
  <si>
    <r>
      <rPr>
        <b/>
        <sz val="9"/>
        <rFont val="Arial"/>
        <family val="2"/>
      </rPr>
      <t>D)</t>
    </r>
    <r>
      <rPr>
        <sz val="9"/>
        <rFont val="Arial"/>
        <family val="2"/>
      </rPr>
      <t xml:space="preserve"> Reducir la vulnerabilidad de los funcionarios o empleados judiciales que en desarrollo
de sus funciones presenten riesgos para su seguridad personal, según previo estudio.</t>
    </r>
  </si>
  <si>
    <r>
      <rPr>
        <b/>
        <sz val="9"/>
        <rFont val="Arial"/>
        <family val="2"/>
      </rPr>
      <t xml:space="preserve">E) </t>
    </r>
    <r>
      <rPr>
        <sz val="9"/>
        <rFont val="Arial"/>
        <family val="2"/>
      </rPr>
      <t>Reducir la vulnerabilidad de la infraestructura física de la Rama Judicial.</t>
    </r>
  </si>
  <si>
    <r>
      <rPr>
        <b/>
        <sz val="9"/>
        <color theme="1"/>
        <rFont val="Arial"/>
        <family val="2"/>
      </rPr>
      <t>A)</t>
    </r>
    <r>
      <rPr>
        <sz val="9"/>
        <color theme="1"/>
        <rFont val="Arial"/>
        <family val="2"/>
      </rPr>
      <t xml:space="preserve"> Diseñar e implementar el proceso de gestión de conocimiento para la Rama Judicial.</t>
    </r>
  </si>
  <si>
    <r>
      <rPr>
        <b/>
        <sz val="9"/>
        <color theme="1"/>
        <rFont val="Arial"/>
        <family val="2"/>
      </rPr>
      <t>B)</t>
    </r>
    <r>
      <rPr>
        <sz val="9"/>
        <color theme="1"/>
        <rFont val="Arial"/>
        <family val="2"/>
      </rPr>
      <t xml:space="preserve"> Disponer de registros de elegibles vigentes con los mejores candidatos para la provisión de cargos de funcionarios y empleados para la Rama Judicial y fortalecer el sistema de ingreso a la carrera judicial.</t>
    </r>
  </si>
  <si>
    <r>
      <rPr>
        <b/>
        <sz val="9"/>
        <color theme="1"/>
        <rFont val="Arial"/>
        <family val="2"/>
      </rPr>
      <t>C)</t>
    </r>
    <r>
      <rPr>
        <sz val="9"/>
        <color theme="1"/>
        <rFont val="Arial"/>
        <family val="2"/>
      </rPr>
      <t xml:space="preserve"> Aumentar las competencias de los servidores judiciales a partir de evaluación permanente de la gestión y fortalecer el sistema de evaluación y seguimiento,</t>
    </r>
  </si>
  <si>
    <r>
      <rPr>
        <b/>
        <sz val="9"/>
        <color theme="1"/>
        <rFont val="Arial"/>
        <family val="2"/>
      </rPr>
      <t>D)</t>
    </r>
    <r>
      <rPr>
        <sz val="9"/>
        <color theme="1"/>
        <rFont val="Arial"/>
        <family val="2"/>
      </rPr>
      <t xml:space="preserve"> Ampliar la cobertura de funcionarios y empleados de la Rama Judicial con conocimientos actualizados por especialidad del Derecho, así como desde un enfoque de competencias y habilidades, aportando un mejor servicio de justicia en Colombia.</t>
    </r>
  </si>
  <si>
    <r>
      <rPr>
        <b/>
        <sz val="9"/>
        <color theme="1"/>
        <rFont val="Arial"/>
        <family val="2"/>
      </rPr>
      <t>E)</t>
    </r>
    <r>
      <rPr>
        <sz val="9"/>
        <color theme="1"/>
        <rFont val="Arial"/>
        <family val="2"/>
      </rPr>
      <t xml:space="preserve"> Ampliar la participación de los servidores judiciales de la Rama Judicial en los programas de bienestar integral, prevención y control del riesgo laboral.</t>
    </r>
  </si>
  <si>
    <r>
      <rPr>
        <b/>
        <sz val="9"/>
        <color theme="1"/>
        <rFont val="Arial"/>
        <family val="2"/>
      </rPr>
      <t>F)</t>
    </r>
    <r>
      <rPr>
        <sz val="9"/>
        <color theme="1"/>
        <rFont val="Arial"/>
        <family val="2"/>
      </rPr>
      <t xml:space="preserve"> Mejorar las condiciones de acción y especialización la formación judicial y el fortalecimiento de la Escuela Judicial Rodrigo Lara Bonilla.</t>
    </r>
  </si>
  <si>
    <r>
      <t xml:space="preserve">
</t>
    </r>
    <r>
      <rPr>
        <b/>
        <sz val="9"/>
        <color theme="1"/>
        <rFont val="Arial"/>
        <family val="2"/>
      </rPr>
      <t>A)</t>
    </r>
    <r>
      <rPr>
        <sz val="9"/>
        <color theme="1"/>
        <rFont val="Arial"/>
        <family val="2"/>
      </rPr>
      <t xml:space="preserve"> Mejorar la estructura de gobierno y organizacional de la Rama Judicial para facilitar la
gestión, toma de decisiones, el seguimiento y control.</t>
    </r>
  </si>
  <si>
    <r>
      <rPr>
        <b/>
        <sz val="9"/>
        <color theme="1"/>
        <rFont val="Arial"/>
        <family val="2"/>
      </rPr>
      <t>B)</t>
    </r>
    <r>
      <rPr>
        <sz val="9"/>
        <color theme="1"/>
        <rFont val="Arial"/>
        <family val="2"/>
      </rPr>
      <t xml:space="preserve"> Incrementar la calidad y cantidad de la información sobre la Rama Judicial, que permita
generar propuestas para el mejoramiento de la administración de justicia.</t>
    </r>
  </si>
  <si>
    <r>
      <rPr>
        <b/>
        <sz val="9"/>
        <color theme="1"/>
        <rFont val="Arial"/>
        <family val="2"/>
      </rPr>
      <t>C)</t>
    </r>
    <r>
      <rPr>
        <sz val="9"/>
        <color theme="1"/>
        <rFont val="Arial"/>
        <family val="2"/>
      </rPr>
      <t xml:space="preserve"> Disminuir los tiempos procesales por jurisdicción, especialidad y nivel de competencia.
</t>
    </r>
  </si>
  <si>
    <r>
      <rPr>
        <b/>
        <sz val="9"/>
        <color theme="1"/>
        <rFont val="Arial"/>
        <family val="2"/>
      </rPr>
      <t>D)</t>
    </r>
    <r>
      <rPr>
        <sz val="9"/>
        <color theme="1"/>
        <rFont val="Arial"/>
        <family val="2"/>
      </rPr>
      <t xml:space="preserve"> Disminuir la congestión a través del aumento de la cantidad promedio de egresos efectivos de procesos, por especialidad, subespecialidad y nivel de competencia.</t>
    </r>
  </si>
  <si>
    <r>
      <rPr>
        <b/>
        <sz val="9"/>
        <color theme="1"/>
        <rFont val="Arial"/>
        <family val="2"/>
      </rPr>
      <t>A)</t>
    </r>
    <r>
      <rPr>
        <sz val="9"/>
        <color theme="1"/>
        <rFont val="Arial"/>
        <family val="2"/>
      </rPr>
      <t xml:space="preserve"> Diseñar e implementar el modelo de atención al ciudadano.</t>
    </r>
  </si>
  <si>
    <r>
      <rPr>
        <b/>
        <sz val="9"/>
        <color theme="1"/>
        <rFont val="Arial"/>
        <family val="2"/>
      </rPr>
      <t>B)</t>
    </r>
    <r>
      <rPr>
        <sz val="9"/>
        <color theme="1"/>
        <rFont val="Arial"/>
        <family val="2"/>
      </rPr>
      <t xml:space="preserve"> Aumentar la cantidad de despachos judiciales y dependencias administrativas con información organizada y archivada mediante la aplicación de una metodología con lineamientos en gestión documental.</t>
    </r>
  </si>
  <si>
    <r>
      <rPr>
        <b/>
        <sz val="9"/>
        <color theme="1"/>
        <rFont val="Arial"/>
        <family val="2"/>
      </rPr>
      <t>C)</t>
    </r>
    <r>
      <rPr>
        <sz val="9"/>
        <color theme="1"/>
        <rFont val="Arial"/>
        <family val="2"/>
      </rPr>
      <t xml:space="preserve"> Aumentar los niveles de comunicación efectiva de la información jurisprudencial en la Rama Judicial e impulsar el uso de sistemas o herramientas digitales para la gestión y divulgación de la información producida por la Rama Judicial.</t>
    </r>
  </si>
  <si>
    <r>
      <rPr>
        <b/>
        <sz val="9"/>
        <color theme="1"/>
        <rFont val="Arial"/>
        <family val="2"/>
      </rPr>
      <t>D)</t>
    </r>
    <r>
      <rPr>
        <sz val="9"/>
        <color theme="1"/>
        <rFont val="Arial"/>
        <family val="2"/>
      </rPr>
      <t xml:space="preserve"> Aumentar los niveles de comunicación efectiva de la información jurisprudencial en la Rama Judicial e impulsar el uso de sistemas o herramientas digitales para la gestión y divulgación de la información producida por la Rama Judicial.</t>
    </r>
  </si>
  <si>
    <r>
      <rPr>
        <b/>
        <sz val="9"/>
        <color theme="1"/>
        <rFont val="Arial"/>
        <family val="2"/>
      </rPr>
      <t>E)</t>
    </r>
    <r>
      <rPr>
        <sz val="9"/>
        <color theme="1"/>
        <rFont val="Arial"/>
        <family val="2"/>
      </rPr>
      <t xml:space="preserve"> Aumentar el número de folios y soportes digitalizados de tarjetas profesionales del Sistema de Información del Registro Nacional de Abogados y Auxiliares de la Justicia.</t>
    </r>
  </si>
  <si>
    <r>
      <rPr>
        <b/>
        <sz val="9"/>
        <color theme="1"/>
        <rFont val="Arial"/>
        <family val="2"/>
      </rPr>
      <t>F)</t>
    </r>
    <r>
      <rPr>
        <sz val="9"/>
        <color theme="1"/>
        <rFont val="Arial"/>
        <family val="2"/>
      </rPr>
      <t xml:space="preserve"> Evaluar y acreditar el 100% de los futuros egresados en Derecho mediante la realización el Examen de Estado, como requisito para el ejercicio de la profesión conforme lo estipulado en la Ley 1905 de 2018.</t>
    </r>
  </si>
  <si>
    <r>
      <rPr>
        <b/>
        <sz val="9"/>
        <color theme="1"/>
        <rFont val="Arial"/>
        <family val="2"/>
      </rPr>
      <t>A)</t>
    </r>
    <r>
      <rPr>
        <sz val="9"/>
        <color theme="1"/>
        <rFont val="Arial"/>
        <family val="2"/>
      </rPr>
      <t xml:space="preserve"> Garantizar el acceso a la Justicia, reconociendo al usuario como razón de ser de la misma.</t>
    </r>
  </si>
  <si>
    <r>
      <rPr>
        <b/>
        <sz val="9"/>
        <color theme="1"/>
        <rFont val="Arial"/>
        <family val="2"/>
      </rPr>
      <t>B)</t>
    </r>
    <r>
      <rPr>
        <sz val="9"/>
        <color theme="1"/>
        <rFont val="Arial"/>
        <family val="2"/>
      </rPr>
      <t xml:space="preserve"> Avanzar hacia el enfoque sistémico integral de la Rama Judicial, por medio de la armonización y coordinación de los esfuerzos de los distintos órganos que la integran.</t>
    </r>
  </si>
  <si>
    <r>
      <rPr>
        <b/>
        <sz val="9"/>
        <color theme="1"/>
        <rFont val="Arial"/>
        <family val="2"/>
      </rPr>
      <t>C)</t>
    </r>
    <r>
      <rPr>
        <sz val="9"/>
        <color theme="1"/>
        <rFont val="Arial"/>
        <family val="2"/>
      </rPr>
      <t xml:space="preserve"> Cumplir los requisitos de los usuarios de conformidad con la Constitución y la Ley.</t>
    </r>
  </si>
  <si>
    <r>
      <rPr>
        <b/>
        <sz val="9"/>
        <color theme="1"/>
        <rFont val="Arial"/>
        <family val="2"/>
      </rPr>
      <t>D)</t>
    </r>
    <r>
      <rPr>
        <sz val="9"/>
        <color theme="1"/>
        <rFont val="Arial"/>
        <family val="2"/>
      </rPr>
      <t xml:space="preserve"> Incrementar los niveles de satisfacción del usuario, estableciendo metas que respondan a las necesidades y expectativas de los usuarios internos y externos, a partir del fortalecimiento de las estrategias de planeación, gestión eficaz y eficiente de los procesos.</t>
    </r>
  </si>
  <si>
    <r>
      <rPr>
        <b/>
        <sz val="9"/>
        <color theme="1"/>
        <rFont val="Arial"/>
        <family val="2"/>
      </rPr>
      <t>E)</t>
    </r>
    <r>
      <rPr>
        <sz val="9"/>
        <color theme="1"/>
        <rFont val="Arial"/>
        <family val="2"/>
      </rPr>
      <t xml:space="preserve"> Fomentar la cultura organizacional de calidad, control y medio ambiente, orientada a la responsabilidad social y ética del servidor judicial.</t>
    </r>
  </si>
  <si>
    <r>
      <rPr>
        <b/>
        <sz val="9"/>
        <color theme="1"/>
        <rFont val="Arial"/>
        <family val="2"/>
      </rPr>
      <t>F)</t>
    </r>
    <r>
      <rPr>
        <sz val="9"/>
        <color theme="1"/>
        <rFont val="Arial"/>
        <family val="2"/>
      </rPr>
      <t xml:space="preserve"> Mejorar continuamente el Sistema Integrado de Gestión y Control de la Calidad y del Medio Ambiente “SIGCMA”.</t>
    </r>
  </si>
  <si>
    <r>
      <rPr>
        <b/>
        <sz val="9"/>
        <color theme="1"/>
        <rFont val="Arial"/>
        <family val="2"/>
      </rPr>
      <t>G)</t>
    </r>
    <r>
      <rPr>
        <sz val="9"/>
        <color theme="1"/>
        <rFont val="Arial"/>
        <family val="2"/>
      </rPr>
      <t xml:space="preserve"> Fortalecer continuamente las competencias y el liderazgo del talento humano de la organización</t>
    </r>
  </si>
  <si>
    <r>
      <rPr>
        <b/>
        <sz val="9"/>
        <color theme="1"/>
        <rFont val="Arial"/>
        <family val="2"/>
      </rPr>
      <t>H)</t>
    </r>
    <r>
      <rPr>
        <sz val="9"/>
        <color theme="1"/>
        <rFont val="Arial"/>
        <family val="2"/>
      </rPr>
      <t xml:space="preserve"> Reconocer la importancia del talento humano y de la gestión del conocimiento en la Administración de Justicia.</t>
    </r>
  </si>
  <si>
    <r>
      <rPr>
        <b/>
        <sz val="9"/>
        <color theme="1"/>
        <rFont val="Arial"/>
        <family val="2"/>
      </rPr>
      <t>I)</t>
    </r>
    <r>
      <rPr>
        <sz val="9"/>
        <color theme="1"/>
        <rFont val="Arial"/>
        <family val="2"/>
      </rPr>
      <t xml:space="preserve"> Aprovechar eficientemente los recursos naturales utilizados por la entidad, en especial el uso del papel, el agua y la energía, y gestionar de manera racional los residuos sólidos.</t>
    </r>
  </si>
  <si>
    <r>
      <rPr>
        <b/>
        <sz val="9"/>
        <color theme="1"/>
        <rFont val="Arial"/>
        <family val="2"/>
      </rPr>
      <t>J)</t>
    </r>
    <r>
      <rPr>
        <sz val="9"/>
        <color theme="1"/>
        <rFont val="Arial"/>
        <family val="2"/>
      </rPr>
      <t xml:space="preserve"> Prevenir la contaminación ambiental potencial generada por las actividades administrativas y judiciales.</t>
    </r>
  </si>
  <si>
    <r>
      <rPr>
        <b/>
        <sz val="9"/>
        <color theme="1"/>
        <rFont val="Arial"/>
        <family val="2"/>
      </rPr>
      <t>K)</t>
    </r>
    <r>
      <rPr>
        <sz val="9"/>
        <color theme="1"/>
        <rFont val="Arial"/>
        <family val="2"/>
      </rPr>
      <t xml:space="preserve"> Garantizar el oportuno y eficaz cumplimiento de la legislación ambiental aplicable a las actividades administrativas y laborales.</t>
    </r>
  </si>
  <si>
    <r>
      <rPr>
        <b/>
        <sz val="9"/>
        <rFont val="Arial"/>
        <family val="2"/>
      </rPr>
      <t>A)</t>
    </r>
    <r>
      <rPr>
        <sz val="9"/>
        <rFont val="Arial"/>
        <family val="2"/>
      </rPr>
      <t xml:space="preserve"> Sensibilizar y propiciar la interiorización en los servidores judiciales de los valores y principios éticos que deben regir su actuar frente a la sociedad.</t>
    </r>
  </si>
  <si>
    <r>
      <rPr>
        <b/>
        <sz val="9"/>
        <rFont val="Arial"/>
        <family val="2"/>
      </rPr>
      <t>B)</t>
    </r>
    <r>
      <rPr>
        <sz val="9"/>
        <rFont val="Arial"/>
        <family val="2"/>
      </rPr>
      <t xml:space="preserve"> Mejorar los mecanismos de comunicación y acceso a la información judicial, que permita el control social sobre la gestión judicial.
</t>
    </r>
  </si>
  <si>
    <r>
      <rPr>
        <b/>
        <sz val="9"/>
        <color theme="1"/>
        <rFont val="Arial"/>
        <family val="2"/>
      </rPr>
      <t>C)</t>
    </r>
    <r>
      <rPr>
        <sz val="9"/>
        <color theme="1"/>
        <rFont val="Arial"/>
        <family val="2"/>
      </rPr>
      <t xml:space="preserve"> Fortalecer las herramientas de divulgación y rendición de cuentas que contribuyan a fortalecer la confianza ciudadana en la administración de justicia.</t>
    </r>
  </si>
  <si>
    <r>
      <rPr>
        <b/>
        <sz val="9"/>
        <color theme="1"/>
        <rFont val="Arial"/>
        <family val="2"/>
      </rPr>
      <t>D)</t>
    </r>
    <r>
      <rPr>
        <sz val="9"/>
        <color theme="1"/>
        <rFont val="Arial"/>
        <family val="2"/>
      </rPr>
      <t xml:space="preserve"> Fortalecer los mecanismos de seguimiento y control de sanciones a los servidores judiciales y a los abogados.</t>
    </r>
  </si>
  <si>
    <t>Ejecutar el 100% de las actividades programadas por trimestre en los procesos</t>
  </si>
  <si>
    <t>Numero de propuestas presentadas al superior y o adoptadas/Número de necesidades detectadas</t>
  </si>
  <si>
    <t xml:space="preserve">Numero de cargos o despachos creados en forma permanente o temporal/Número cargos o despachos implementados en forma permanente o temporal </t>
  </si>
  <si>
    <t>Divulgar la gestión realizada por el Consejo Seccional .</t>
  </si>
  <si>
    <t>Numero de invitaciones o convocatorias difundidas/Numero de invitaciones o convocatorias recibidas</t>
  </si>
  <si>
    <t>Líder de Carrera Judicial</t>
  </si>
  <si>
    <t>Amelia Sandoval Fonseca - Líder de Gestión Documental</t>
  </si>
  <si>
    <t>Amelia Sandoval Fonseca Líder de Gestión Documental y Consejo Seccional de la Judicatura de Boyacá y Casanare</t>
  </si>
  <si>
    <t>Realizar la calificación integral de servicios de los jueces de carrera de los distritos judiciales de Tunja, Santa Rosa de Viterbo y Yopal. Pendiente periodo 2021.</t>
  </si>
  <si>
    <t>Número de calificaciones realizadas / número de calificaciones pendientes - periodo 2021</t>
  </si>
  <si>
    <t xml:space="preserve">Archivo Excel </t>
  </si>
  <si>
    <t>NA</t>
  </si>
  <si>
    <t xml:space="preserve">En este indicador se mide la eficiencia en la actualización de las novedades relacionadas con los cargos vacantes para optimizar la oferta y el cubrimiento de carrera. Durante el trimestre se recibieron 158 novedades y se actualizaron las 158 novedades, obteniéndose el cumplimiento del 100% de la meta. </t>
  </si>
  <si>
    <t xml:space="preserve">En este indicador se mide la eficiencia en el trámite de publicación de vacantes para optimizar la oferta a los concursantes. Durante el trimestre se ofertaron 42 cargos, que coinciden con el número de vacantes en estado de publicar. Lográndose un cumplimiento del 100 % de la meta. </t>
  </si>
  <si>
    <t>Realizar visitas para la calificación del factor organización del trabajo de jueces calificables - periodo 2021</t>
  </si>
  <si>
    <t xml:space="preserve">Este indicador mide la eficiencia en el trámite de las solicitudes de traslado, se observó que se emitieron 38 conceptos que coinciden con igual numero de peticiones, lo que implica el cumplimiento del 100% de la meta. </t>
  </si>
  <si>
    <t xml:space="preserve">Este indicador mide la eficiencia en el trámite de mantenimiento y actualización del escalafón de carrera judicial. Se observó que se emitieron 49 actos administrativos que coinciden con igual numero de novedades reportadas, lográndose el cumplimiento del 100% de la meta. </t>
  </si>
  <si>
    <t xml:space="preserve">Este indicador mide la eficiencia en el trámite de los permisos de residencia. Se observo que se emitieron 121 permisos de residencia, número que coincide con el numero de peticiones recibidas, lográndose el cumplimiento del 100%de la meta. </t>
  </si>
  <si>
    <t xml:space="preserve">Este proceso mide el trámite de conformación de listas para los cargos de Juez, durante el trimestre se presentó para su conformación una lista de elegibles para el cargo de Juez y la misma fue emitida. Cumpliéndose el 100% de la meta del indicador. </t>
  </si>
  <si>
    <t>Realizar  al menos una publicación anual sobre la gestión realizada</t>
  </si>
  <si>
    <t>Este indicador mide la eficiencia de la gestión del Consejo en el seguimiento oportuno del diligenciamiento de la información estadística SIERJU por parte de los Despachos Judiciales. Para el primer trimestre de 2022 de los 337 despachos que deben reportar oportunamente se descontaron 9 despachos de Magistrado y 22 Juzgados de la Jurisdicción Contencioso Administrativo, lo anterior teniendo en cuenta que según Acuerdo PCSJA22-11947 se amplía el plazo del reporte para esta jurisdicción hasta el 27 de mayo de 2022. En consecuencia, de los 306 despachos judiciales sólo 218 despachos reportaron oportunamente la estadística Sierju correspondiente al primer trimestre de 2022.</t>
  </si>
  <si>
    <t>N/A</t>
  </si>
  <si>
    <t>No hay reuniones programadas para el primer trimestre de 2022, por temas presupuestales.</t>
  </si>
  <si>
    <t>Archivo Excel</t>
  </si>
  <si>
    <t>1- Fomentar la participación en las capacitaciones convocadas por la EJRLB</t>
  </si>
  <si>
    <t xml:space="preserve">2- Dar a conocer la oferta académica de la EJRLB </t>
  </si>
  <si>
    <t>Realizar seguimiento al Plan de Acción 2021 del Consejo Seccional de la Judicatura de Boyacá y Casanare y de la Dirección Seccional de Tunja</t>
  </si>
  <si>
    <t>Archivo PDF</t>
  </si>
  <si>
    <t>Informe</t>
  </si>
  <si>
    <t>Encuesta Estructurada</t>
  </si>
  <si>
    <t>Número de listas conformadas para cargos de empleados/ número de cargos con opciones de sede</t>
  </si>
  <si>
    <t xml:space="preserve">En este indicador se mide la eficiencia en la conformación y reemisión de listas de empleados a los nominadores. En el análisis del indicador se observó que se recibieron opciones de sede para 164 cargos y se conformaron 164 listas. El indicador para la Seccional es del 100%. </t>
  </si>
  <si>
    <t>Este proceso mide el trámite de conformación de listas para los cargos de Juez, durante el trimestre no se presentaron solicitudes de opción de sede para el cargo de jueces.</t>
  </si>
  <si>
    <t xml:space="preserve">En este indicador se mide la eficiencia en la actualización de las novedades relacionadas con los cargos vacantes para optimizar la oferta y el cubrimiento de carrera. Durante el trimestre se recibieron 157 novedades y se actualizaron las 157 novedades, obteniéndose el cumplimiento del 100% de la meta. </t>
  </si>
  <si>
    <t xml:space="preserve">En este indicador se mide la eficiencia en el trámite de publicación de vacantes para optimizar la oferta a los concursantes. Durante el trimestre se ofertaron 53 cargos, que coinciden con el número de vacantes en estado de publicar. Lográndose un cumplimiento del 100 % de la meta. </t>
  </si>
  <si>
    <t xml:space="preserve">Este indicador mide la eficiencia en el trámite de mantenimiento y actualización del escalafón de carrera judicial. Se observó que se emitieron 194 actos administrativos (que corresponden a 141 inscripciones, 28 actualizaciones y 25 exclusiones) que coinciden con igual numero de novedades reportadas, lográndose el cumplimiento del 100% de la meta. </t>
  </si>
  <si>
    <t xml:space="preserve">Este indicador mide la eficiencia en el trámite de los permisos de residencia. Se observo que se emitieron 31 permisos de residencia, número que coincide con el numero de peticiones recibidas, lográndose el cumplimiento del 100%de la meta. </t>
  </si>
  <si>
    <t xml:space="preserve">Este indicador mide la eficiencia en el trámite de los permisos. Se observó que durante el trimestre se emitió un permiso de estudio que coincide con igual numero de peticiones recibidas, lográndose el cumplimiento del 100% de la meta. </t>
  </si>
  <si>
    <t>No hay reuniones programadas para el segundo trimestre de 2022, por temas presupuestales.</t>
  </si>
  <si>
    <t>Numero de acciones efectuadas /Numero de acciones  recibidas</t>
  </si>
  <si>
    <t>Fortalecimiento de la planta de la Seccional de Boyacá y Casanare  con cargos permanentes</t>
  </si>
  <si>
    <t>Proponer medidas de reordenamiento al  del Consejo Superior de la Judicatura, conforme a las necesidades detectadas</t>
  </si>
  <si>
    <t>Adoptar medidas de reordenamiento de competencia del Consejo Seccional, , conforme a las necesidades detectadas</t>
  </si>
  <si>
    <t>Aplicar la encuesta a la muestra establecida</t>
  </si>
  <si>
    <t xml:space="preserve">La información para efectuar el respectivo reporte y análisis del proyecto/acción de este proceso se recibe de la Escuela Judicial Rodrigo Lara Bonilla (dependencia encargada de planificar y direccionar las respectivas capacitaciones y demás actividades a nivel nacional) en el cuarto trimestre, por ello su medición se efectúa en dicho periodo. </t>
  </si>
  <si>
    <r>
      <rPr>
        <b/>
        <sz val="9"/>
        <rFont val="Arial"/>
        <family val="2"/>
      </rPr>
      <t xml:space="preserve">Evaluación Trimestral. </t>
    </r>
    <r>
      <rPr>
        <sz val="9"/>
        <rFont val="Arial"/>
        <family val="2"/>
      </rPr>
      <t xml:space="preserve">Se efectúa seguimiento a los cargos creados en descongestión para el CSJBC, remitiendo los respectivos informes a la Unidad de Desarrollo y Análisis Estadístico del CSJ, conforme a los compromisos a cargo del CSJBC definidos en el Acuerdo No. PCSJA22-11912.  
Se efectúa seguimiento a los cargos creados en descongestión mediante Acuerdos No. PCSJA22-11918 y PCSJA22-11899, remitiendo los respectivos informes a la Unidad de Desarrollo y Análisis Estadístico del CSJ, conforme a los compromisos definidos en los mismos.
Igualmente, se reporta que mediante Acuerdo PCSJA22-11970 del 30 de junio de 2022,  la creación de 18 cargos de carácter permanente, relacionados con la Comisión Seccional de Disciplina Judicial de Boyacá y la creación de la Comisión Seccional de Disciplina Judicial de Casanare; no obstante debido a la fecha de creación de la medida, su implementación y seguimiento se efectuará en los trimestres posteriores.                                           </t>
    </r>
  </si>
  <si>
    <t>Pendiente de elaboración</t>
  </si>
  <si>
    <t xml:space="preserve">Este indicador mide la eficiencia en el trámite de los permisos. Se observó que durante el trimestre se emitieron 4 permisos de estudio que coinciden con igual numero de peticiones recibidas, lográndose el cumplimiento del 100% de la meta. </t>
  </si>
  <si>
    <r>
      <rPr>
        <b/>
        <sz val="9"/>
        <rFont val="Arial"/>
        <family val="2"/>
      </rPr>
      <t xml:space="preserve">Evaluación Trimestral.
</t>
    </r>
    <r>
      <rPr>
        <sz val="9"/>
        <rFont val="Arial"/>
        <family val="2"/>
      </rPr>
      <t>Atendiendo que las solicitudes se presentaron a finales de 2021 para 2022, para este primer trimestre no se solicitaron nuevas medidas al no detectarse elementos diferentes a los que soportaron lo peticionado en 2021.</t>
    </r>
  </si>
  <si>
    <t>Inscripción de Estudiantes para el ejercicio de la Práctica Académica para ser realizada en la Rama Judicial y elaborar las respectivas listas para ser enviadas al Despacho o Corporación Judicial, dando cumplimiento dentro del marco del Sistema de Gestión de Calidad, Salud y Seguridad en el Trabajo.</t>
  </si>
  <si>
    <t>El indicador se mide en el tercer trimestre</t>
  </si>
  <si>
    <t>Las solicitudes de practica académica se tramitan durante el tercer trimestre de 2022</t>
  </si>
  <si>
    <t>No se presentaron solicitudes de práctica académica</t>
  </si>
  <si>
    <t xml:space="preserve">En este indicador se mide el número de actos administrativos expedidos /número de actos administrativos programados para el trimestre. Durante el trimestre se programaron 75 actos administrativos y todos fueron emitidos, lográndose el cumplimiento del 100% de la meta. </t>
  </si>
  <si>
    <t xml:space="preserve">En este indicador se mide la eficiencia en la conformación y remisión de listas de empleados a los nominadores. En el análisis del indicador se observó que se recibieron opciones de sede para 43 cargos y se conformaron 43 listas. El indicador para la Seccional es del 100%. </t>
  </si>
  <si>
    <t xml:space="preserve">Este indicador mide la eficiencia en el trámite de las solicitudes de traslado, se observó que se emitieron 70 conceptos que coinciden con igual número de peticiones, lo que implica el cumplimiento del 100% de la meta. </t>
  </si>
  <si>
    <t>Se estableció que en el Consejo Seccional se registran 16 indicadores con medición trimestral de los cuales se cumplieron 14. En la Dirección Seccional se registraron 42 indicadores durante el segundo trimestre, de los cuales se cumplieron 36. El porcentaje de cumplimiento es del 93,10%.</t>
  </si>
  <si>
    <t>Se realizó seguimiento de las metas del plan de acción tanto del Consejo y de la Dirección por la Alta Dirección, es decir por los Magistrados del Consejo Seccional, la Directora Seccional y desde el Proceso de Planeación Estratégica en los Comités del SIGCMA.</t>
  </si>
  <si>
    <t xml:space="preserve">En este indicador se mide el número de actos administrativos expedidos/número de actos administrativos programados para el trimestre. Durante el trimestre se programaron 170 actos administrativos y todos fueron emitidos, lográndose el cumplimiento del 100% de la meta en temas de reclasificación. </t>
  </si>
  <si>
    <t>Durante el primer semestre no se presentaron solicitudes de practica académica. Se implementó una acción de gestión para lograr que las universidades tramiten en tiempo las solicitudes.</t>
  </si>
  <si>
    <t>Se estableció que en el Consejo Seccional se registran 16 indicadores con medición trimestral de los cuales se cumplieron 13. En la Dirección Seccional se registraron 41 indicadores durante el primer trimestre, de los cuales se cumplieron 36. el porcentaje de cumplimiento es del 85,96%.</t>
  </si>
  <si>
    <t>4.1</t>
  </si>
  <si>
    <t>5.1</t>
  </si>
  <si>
    <t>Número de conceptos de traslado / Número de peticiones recibidas durante el trimestre</t>
  </si>
  <si>
    <t>Número de resoluciones de inscripción, actualización o exclusión del escalafón / Número de novedades que afectan el escalafón durante el trimestre</t>
  </si>
  <si>
    <t>Número de permisos de residencia decididos / Número de permisos de residencia solicitados</t>
  </si>
  <si>
    <t>Número de permisos de estudio decididos / Número de peticiones recibidas</t>
  </si>
  <si>
    <t>1.1</t>
  </si>
  <si>
    <t>Número de procesos del plan de acción con seguimiento de la Líder del Proceso /  Número de procesos del plan de acción Seccional</t>
  </si>
  <si>
    <t xml:space="preserve"> Prácticas académicas autorizadas / solicitudes de practica académica presentadas </t>
  </si>
  <si>
    <t>Demoras en la ejecución y seguimientos de las estrategias.</t>
  </si>
  <si>
    <t xml:space="preserve">Incremento de la probabilidad de ocurrencia del riesgo , físico, biomecánico  y psicosocial por condiciones propias del trabajo en casa. </t>
  </si>
  <si>
    <t>Este indicador mide la eficiencia de la gestión del Consejo en el seguimiento oportuno del diligenciamiento de la información estadística SIERJU por parte de los Despachos Judiciales. Para el segundo trimestre de 2022 de los 338 despachos que deben reportar oportunamente sólo 310 despachos reportaron oportunamente la estadística Sierju correspondiente al segundo trimestre de 2022.</t>
  </si>
  <si>
    <t>Archivo excel  de seguimiento reportes Sierju por trimestre</t>
  </si>
  <si>
    <t>Este indicador mide la eficiencia de la gestión del Consejo en el seguimiento oportuno del diligenciamiento de la información estadística SIERJU por parte de los Despachos Judiciales. Para el tercer trimestre de 2022 de los 340 despachos que deben reportar oportunamente sólo 317 despachos reportaron oportunamente la estadística Sierju correspondiente al tercer trimestre de 2022. (no reportaron oportunamente 23)</t>
  </si>
  <si>
    <t>Este indicador mide la eficiencia de la gestión del Consejo en el seguimiento oportuno del diligenciamiento de la información estadística SIERJU por parte de los Despachos Judiciales. Para el cuarto trimestre de 2022 de los 340 despachos que deben reportar oportunamente sólo 320 despachos reportaron oportunamente la estadística Sierju correspondiente al cuarto trimestre de 2022. (no reportaron oportunamente 20)</t>
  </si>
  <si>
    <t>TRIMESTRE 3</t>
  </si>
  <si>
    <t>TRIMESTRE 4</t>
  </si>
  <si>
    <t>Numero de acciones efectuadas fueron 150 /Numero de acciones  recibidas fueron 150, los cuales incluyen las invitaciones de capacitación de la Dirección Ejecutiva Seccional, de los diferentes tribunales e invitaciones de otras entidades.</t>
  </si>
  <si>
    <t>el numero de invitaciones o convocatorias difundidas fueron 739 / el Numero de invitaciones o convocatorias recibidas fueron 739. las cuales se difundieron y en otras se verificó su difusión.</t>
  </si>
  <si>
    <t>No hay reuniones programadas para el tercer trimestre de 2022, por temas presupuestales.</t>
  </si>
  <si>
    <t>Se publicó el informe de gestión 2021 en el micrositio del consejo Seccional, en el menú rendición de cuentas pestaña 2022 y se socializó a las partes interesadas en el primer trimestre.</t>
  </si>
  <si>
    <t>El indicador se mide en el cuarto trimestre de 2022</t>
  </si>
  <si>
    <t>Resolución CSJBOYR22-700 de fecha 5 de agosto de 2022.</t>
  </si>
  <si>
    <t>Se publicó el informe de gestión 2021  en el micrositio del consejo Seccional, en el menú rendición de cuentas pestaña 2022 y se socializó a las partes interesadas en el primer trimestre.</t>
  </si>
  <si>
    <t>La encuesta de percepción de Servicios Ofrecidos  por el Consejo Superior de la Judicatura  y la Dirección Ejecutiva de Administración Judicial ( nivel central y seccional)  fue aplicada el 27 de septiembre de 2022.
En la encuesta practicada de 44 preguntas 34 ítem tienen porcentajes satisfactorios (77.27 %), sin embargo, se evidencian muy buenos incrementos en la percepción favorable de algunos servicios, tales como expedición y control de tarjetas  profesionales de abogados, desarrollo de la carrera judicial (Metodología para la evaluación de los servidores judiciales de carrera), y publicaciones.</t>
  </si>
  <si>
    <t>La encuesta de percepción de Servicios Ofrecidos  por el Consejo Superior de la Judicatura  y la Dirección Ejecutiva de Administración Judicial ( nivel central y seccional)  fue aplicada el 27 de septiembre de 2022.</t>
  </si>
  <si>
    <t>El indicador no se mide en este trimestre, porque el plazo para su ejecución se vence en el cuarto trimestre de 2022. Número de calificaciones realizadas / número de jueces calificables periodo 2021</t>
  </si>
  <si>
    <t>El indicador se mide en el cuarto trimestre de 2022.</t>
  </si>
  <si>
    <t>Número de calificaciones realizadas / número de jueces calificables periodo 2021. Las calificaciones que no se realizaron dentro de término se encontraban pendientes de: i) de calificación en firme del año anterior y ii) formularios del factor calidad por parte de los superiores funcionales.</t>
  </si>
  <si>
    <t xml:space="preserve">En este indicador se mide la eficiencia en la conformación y remisión de listas de empleados a los nominadores. En el análisis del indicador se observó que se recibieron opciones de sede para 18 cargos y se conformaron 18 listas. El indicador para la Seccional es del 100%. </t>
  </si>
  <si>
    <t xml:space="preserve">En este indicador se mide la eficiencia en la actualización de las novedades relacionadas con los cargos vacantes para optimizar la oferta y el cubrimiento de carrera. Durante el trimestre se recibieron 100 novedades y se actualizaron las 100 novedades, obteniéndose el cumplimiento del 100% de la meta. </t>
  </si>
  <si>
    <t xml:space="preserve">En este indicador se mide la eficiencia en la actualización de las novedades relacionadas con los cargos vacantes para optimizar la oferta y el cubrimiento de carrera. Durante el trimestre se recibieron 77 novedades y se actualizaron las 77 novedades, obteniéndose el cumplimiento del 100% de la meta. </t>
  </si>
  <si>
    <t xml:space="preserve">En este indicador se mide la eficiencia en el trámite de publicación de vacantes para optimizar la oferta a los concursantes. Durante el trimestre se ofertaron 18 cargos, que coinciden con el número de vacantes en estado de publicar. Lográndose un cumplimiento del 100 % de la meta. </t>
  </si>
  <si>
    <t xml:space="preserve">En este indicador se mide la eficiencia en el trámite de publicación de vacantes para optimizar la oferta a los concursantes. Durante el trimestre se ofertaron 43 cargos, que coinciden con el número de vacantes en estado de publicar. Lográndose un cumplimiento del 100 % de la meta. </t>
  </si>
  <si>
    <t>En este indicador se mide el número de actos administrativos expedidos /número de actos administrativos programados para el trimestre. Durante el trimestre no se programaron actos administrativos dentro del concurso de méritos convocado mediante el acuerdo CSJBOYA17-699.</t>
  </si>
  <si>
    <t>El indicador no se mide en este trimestre, porque el plazo para su ejecución se vence en el cuarto trimestre de 2022. Número de visitas realizadas para calificación del factor organización del trabajo / número de jueces calificables.</t>
  </si>
  <si>
    <t xml:space="preserve">Este indicador mide la eficiencia en el trámite de las solicitudes de traslado, se observó que se emitieron 77 conceptos que coinciden con igual número de peticiones, lo que implica el cumplimiento del 100% de la meta. </t>
  </si>
  <si>
    <t xml:space="preserve">Este indicador mide la eficiencia en el trámite de las solicitudes de traslado, se observó que se emitieron 42 conceptos que coinciden con igual número de peticiones, lo que implica el cumplimiento del 100% de la meta. </t>
  </si>
  <si>
    <t xml:space="preserve">Este indicador mide la eficiencia en el trámite de mantenimiento y actualización del escalafón de carrera judicial. Se observó que se emitieron 75 actos administrativos (que corresponden a 39 inscripciones, 16 actualizaciones y 20 exclusiones) que coinciden con igual numero de novedades reportadas, lográndose el cumplimiento del 100% de la meta. </t>
  </si>
  <si>
    <t xml:space="preserve">Este indicador mide la eficiencia en el trámite de mantenimiento y actualización del escalafón de carrera judicial. Se observó que se emitieron 25 actos administrativos (que corresponden a 14 inscripciones, 2 actualizaciones y 9 exclusiones) que coinciden con igual numero de novedades reportadas, lográndose el cumplimiento del 100% de la meta. </t>
  </si>
  <si>
    <t xml:space="preserve">Este indicador mide la eficiencia en el trámite de los permisos de residencia. Se observo que se emitieron 19 permisos de residencia, número que coincide con el numero de peticiones recibidas, lográndose el cumplimiento del 100%de la meta. </t>
  </si>
  <si>
    <t xml:space="preserve">Este indicador mide la eficiencia en el trámite de los permisos de residencia. Se observo que se emitieron 4 permisos de residencia, número que coincide con el numero de peticiones recibidas, lográndose el cumplimiento del 100%de la meta. </t>
  </si>
  <si>
    <t xml:space="preserve">Este indicador mide la eficiencia en el trámite de los permisos. Se observó que durante el trimestre se emitieron cuatro permisos de estudio que coincide con igual numero de peticiones recibidas, lográndose el cumplimiento del 100% de la meta. </t>
  </si>
  <si>
    <t xml:space="preserve">Respecto de estas se convocaron 330 capacitaciones presenciales, 115 remotas, 294 videoconferencias, y 13 (del distrito) cursos formadores, para un total de 739 capacitaciones programadas y puestas en conocimiento de los servidores judiciales que hacen parte de los Distritos Judiciales de Tunja, Santa Rosa de Viterbo, y Yopal. Cumpliendo con lo anterior lo programado para dar cobertura a la demanda presentada. </t>
  </si>
  <si>
    <t xml:space="preserve">Efectuado el seguimiento de cada una de las medidas de descongestión y/o reordenamiento durante el periodo 2022, se procedió por parte del Consejo Seccional a solicitar la adopción de nuevas medidas o prorroga de las adoptadas para esta anualidad ante el Consejo Superior de la Judicatura. 
</t>
  </si>
  <si>
    <t>Proponer medidas de reordenamiento al Consejo Superior de la Judicatura, conforme a las necesidades detectadas</t>
  </si>
  <si>
    <t>Adoptar medidas de reordenamiento de competencia del Consejo Seccional, conforme a las necesidades detectadas</t>
  </si>
  <si>
    <t>Se adoptaron medidas de exoneración temporal del reparto de acciones de tutela para los Juzgado Noveno Administrativo de Tunja, Juzgados Primero, Segundo y Tercero Civiles Municipales de Yopal y Juzgado Municipal de Pequeñas Causas y Competencia Múltiple de Tunja (Acuerdos Nos. CSJBOYA22-306, CSJBOYA22-308 y CSJBOYA22-309). Lo anterior para vigencia 2023</t>
  </si>
  <si>
    <t>Se publicó el informe de gestión 2021 en el micrositio del Consejo Seccional, en el menú rendición de cuentas pestaña 2022 y se socializó a las partes interesadas en el primer trimestre.</t>
  </si>
  <si>
    <t>Aplicar  la encuesta de satisfacción  del cliente interno para conocer la percepción del cliente con los productos y servicios que se ofrecen desde el Consejo Seccional  y el Consejo Superior de la Judicatura.</t>
  </si>
  <si>
    <r>
      <rPr>
        <b/>
        <sz val="9"/>
        <rFont val="Arial"/>
        <family val="2"/>
      </rPr>
      <t xml:space="preserve">Evaluación Trimestral.
</t>
    </r>
    <r>
      <rPr>
        <sz val="9"/>
        <rFont val="Arial"/>
        <family val="2"/>
      </rPr>
      <t>Respecto a las medidas solicitadas ante el CSJ, las mismas se efectuaron a finales de 2021, con el fin de atender las necesidades a cubrir en 2022 de acuerdo a los análisis efectuado por el Consejo Seccional. Conforme a lo anterior, para este primer trimestre no se solicitaron nuevas medidas.</t>
    </r>
  </si>
  <si>
    <r>
      <rPr>
        <b/>
        <sz val="9"/>
        <rFont val="Arial"/>
        <family val="2"/>
      </rPr>
      <t>Evaluación Trimestral</t>
    </r>
    <r>
      <rPr>
        <sz val="9"/>
        <rFont val="Arial"/>
        <family val="2"/>
      </rPr>
      <t xml:space="preserve">. 
Se efectuaron aquellas medidas mediante acuerdo para la suspensión de reparto de acciones constitucionales en los despachos donde se identificó alta carga laboral.                                                     </t>
    </r>
  </si>
  <si>
    <t>La encuesta es anual en el segundo semestre se prepara y aplica.</t>
  </si>
  <si>
    <t>Proponer medidas de reordenamiento al  Consejo Superior de la Judicatura, conforme a las necesidades detectadas</t>
  </si>
  <si>
    <t>Durante el trimestre se presentó solicitud de creación de un cargo de Secretario en el Centro de Servicios para los Juzgados Penales Municipales y de Circuito de Sogamoso (medida con presupuesto); igualmente se presentó propuesta de medida sin presupuesto, de trasladar el Profesional Universitario Grado 16 y el Técnico en Sistemas grado 11, del Centro de Servicios de los Juzgados Penales Municipales para Adolescentes de Sogamoso, al Centro de Servicios de los Juzgados Penales del Circuito y Municipales de Sogamoso (oficio CSJBOYO22-1266)</t>
  </si>
  <si>
    <t xml:space="preserve">
Se adoptaron medidas de exoneración temporal del reparto de acciones de tutela para los Juzgados 1° y 2° de Ejecución de Penas y Medidas de Seguridad de Santa Rosa de Viterbo, Juzgado Municipal de Pequeñas Causas y Competencia Múltiple de Tunja, Juzgados Primero, Segundo y Tercero Civiles Municipales de Yopal y Juzgado Noveno Administrativo de Tunja (Acuerdos Nos. CSJBOYA22-194 , CSJBOYA22-207, CSJBOYA22-208 y CSJBOYA22-210)</t>
  </si>
  <si>
    <t xml:space="preserve">Atendiendo a las quejas en conocimiento de cada uno de los despachos, se decidieron el 100% de las vigilancias tramitadas, cumpliendo así con la meta. </t>
  </si>
  <si>
    <t>Informe de gestión 2021. Archivo  PDF</t>
  </si>
  <si>
    <t xml:space="preserve">Informe de gestión 2021. Archivo </t>
  </si>
  <si>
    <t xml:space="preserve">Número de Vigilancias Judiciales terminadas / Número de vigilancias judiciales decididas  conforme al reglas aplicables </t>
  </si>
  <si>
    <t xml:space="preserve">Numero de propuestas elaboradas /Número de necesidades detectadas </t>
  </si>
  <si>
    <t>Numero de propuestas  adoptadas/Número de necesidades detectadas</t>
  </si>
  <si>
    <t>Número de procesos cumplidos durante el trimestre / Número de procesos cuya meta debían cumplirse en el trimestre</t>
  </si>
  <si>
    <t>Se estableció que en el Consejo Seccional se registran 19 indicadores con medición trimestral de los cuales se cumplieron 17.</t>
  </si>
  <si>
    <t>Se realizó seguimiento de las metas del plan de acción del Consejo, es decir por los Magistrados del Consejo Seccional, desde el Proceso de Planeación Estratégica en los Comités del SIGCMA.</t>
  </si>
  <si>
    <t xml:space="preserve">Para el año 2022,  la Escuela Judicial Rodrigo Lara Bonilla, realizó encuestas extensivas para determinar los temas sobre los cuales la comunidad judicial deseaba tener mas conocimiento y poder realizar una oferta virtual adecuada; lo cual, ha tenido una alta acogida entre los servidores judiciales, quienes ven ello como un medio idóneo para solicitar y proponer los temas sobre los cuales desean tener mas conocimiento y desarrollar habilidades. </t>
  </si>
  <si>
    <t>Con Acuerdos Nos. PCSJA22-12033 y PCSJA22-12032 el Consejo Superior de la Judicatura, creó cargos con carácter permanente para la Dirección Ejecutiva de Administración Judicial, las direcciones seccionales de administración judicial, y para el Consejo Superior de la Judicatura, los consejos seccionales de la judicatura. Para vigencia para 2023.
A su vez, en el mes de diciembre se profirió por parte del Consejo Superior de la Judicatura, algunas medidas con y sin presupuesto para la jurisdicción administrativa y ordinaria, así como para las Comisiones Seccionales de Disciplina Judicial. (Acuerdos Nos. PCSJA22-12031, PCSJA22-12029, PCSJA22-12028 y PCSJA22-12027).</t>
  </si>
  <si>
    <t>Atendiendo a las quejas en conocimiento de cada uno de los despachos, se decidieron el 100% de las vigilancias tramitadas, cumpliendo así con la meta. Durante la vigencia 2022 se terminó con trámite 285 vigilancias  y Decidieron 285.</t>
  </si>
  <si>
    <t>Se practicó la encuesta de percepción de Servicios Ofrecidos por el Consejo Superior de la Judicatura y la Dirección Ejecutiva de la Administración Judicial  (Nivel Central y Seccional) el 27/09/2023; conforme cronograma, tabulados y analizados sus datos arrojó una mejoría en la percepción de los usuarios.</t>
  </si>
  <si>
    <t>Durante el trimestre no se presentaron medidas de reordenamiento, por cuanto en el trimestre anterior se adoptaron las acciones a cargo del Consejo Seccional para el desarrollo del indicador.</t>
  </si>
  <si>
    <t>Mediante resolución CSJBOYR22-700, se  decidieron  28 solicitudes para la realización de prácticas de estudiantes
Universitarios en los Despachos Judiciales que conforman los Distritos de Tunja, Santa Rosa de Viterbo y Yopal durante el segundo (2) semestre del año 2022 .</t>
  </si>
  <si>
    <t>Archivo en excel de la encuesta difundida el 27 de septioembre de 2022.</t>
  </si>
  <si>
    <t xml:space="preserve">Número de visitas realizadas para calificación del factor organización del trabajo / número de jueces calificables. Las visitas que quedaron pendientes no se realizaron en virtud que las carpetas no se encontraban completas para su calificación. </t>
  </si>
  <si>
    <t>No se realizo la reunión de la mesa técnica por temas de agenda y logísticos. Esta se programó para el día 6 de junio de 2023.</t>
  </si>
  <si>
    <t>Las solicitudes de practica académica se tramitaron durante el tercer trimestre de 2022, dado que las convocatorias se realizan en el mes de enero y en el mes de julio, conforme a lo establecido en el Acuerdo.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</si>
</sst>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34"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b/>
      <sz val="9"/>
      <color theme="1"/>
      <name val="Arial"/>
      <family val="2"/>
    </font>
    <font>
      <b/>
      <i/>
      <sz val="11"/>
      <name val="Arial"/>
      <family val="2"/>
    </font>
    <font>
      <sz val="11"/>
      <color theme="1"/>
      <name val="Arial"/>
      <family val="2"/>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sz val="10"/>
      <color rgb="FFFF0000"/>
      <name val="Arial"/>
      <family val="2"/>
    </font>
    <font>
      <b/>
      <sz val="9"/>
      <color theme="0"/>
      <name val="Arial"/>
      <family val="2"/>
    </font>
    <font>
      <sz val="9"/>
      <color theme="0"/>
      <name val="Arial"/>
      <family val="2"/>
    </font>
    <font>
      <b/>
      <i/>
      <sz val="10"/>
      <color theme="1"/>
      <name val="Arial"/>
      <family val="2"/>
    </font>
    <font>
      <sz val="10"/>
      <color theme="1"/>
      <name val="Calibri"/>
      <family val="2"/>
      <scheme val="minor"/>
    </font>
    <font>
      <sz val="14"/>
      <name val="Arial"/>
      <family val="2"/>
    </font>
    <font>
      <b/>
      <sz val="14"/>
      <color rgb="FFFF0000"/>
      <name val="Arial"/>
      <family val="2"/>
    </font>
    <font>
      <sz val="14"/>
      <color theme="1"/>
      <name val="Arial"/>
      <family val="2"/>
    </font>
    <font>
      <b/>
      <i/>
      <sz val="10"/>
      <name val="Arial"/>
      <family val="2"/>
    </font>
    <font>
      <b/>
      <i/>
      <sz val="9"/>
      <name val="Arial"/>
      <family val="2"/>
    </font>
    <font>
      <b/>
      <i/>
      <sz val="9"/>
      <color theme="1"/>
      <name val="Arial"/>
      <family val="2"/>
    </font>
    <font>
      <sz val="9"/>
      <color rgb="FF000000"/>
      <name val="Arial"/>
      <family val="2"/>
    </font>
    <font>
      <sz val="11"/>
      <color theme="1"/>
      <name val="Calibri"/>
      <family val="2"/>
      <scheme val="minor"/>
    </font>
    <font>
      <sz val="7"/>
      <name val="Arial"/>
      <family val="2"/>
    </font>
    <font>
      <sz val="6"/>
      <name val="Arial"/>
      <family val="2"/>
    </font>
    <font>
      <sz val="9"/>
      <color theme="1"/>
      <name val="Calibri"/>
      <family val="2"/>
      <scheme val="minor"/>
    </font>
    <font>
      <sz val="11"/>
      <color theme="1"/>
      <name val="Calibri"/>
      <family val="2"/>
      <charset val="1"/>
      <scheme val="minor"/>
    </font>
  </fonts>
  <fills count="12">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5"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diagonal/>
    </border>
    <border>
      <left/>
      <right style="thin">
        <color indexed="64"/>
      </right>
      <top/>
      <bottom style="thin">
        <color indexed="64"/>
      </bottom>
      <diagonal/>
    </border>
    <border>
      <left style="thin">
        <color theme="0"/>
      </left>
      <right style="thin">
        <color theme="0"/>
      </right>
      <top style="thin">
        <color theme="0"/>
      </top>
      <bottom/>
      <diagonal/>
    </border>
    <border>
      <left/>
      <right/>
      <top/>
      <bottom style="thin">
        <color indexed="64"/>
      </bottom>
      <diagonal/>
    </border>
  </borders>
  <cellStyleXfs count="4">
    <xf numFmtId="0" fontId="0" fillId="0" borderId="0"/>
    <xf numFmtId="44" fontId="29" fillId="0" borderId="0" applyFont="0" applyFill="0" applyBorder="0" applyAlignment="0" applyProtection="0"/>
    <xf numFmtId="9" fontId="29" fillId="0" borderId="0" applyFont="0" applyFill="0" applyBorder="0" applyAlignment="0" applyProtection="0"/>
    <xf numFmtId="0" fontId="33" fillId="0" borderId="0"/>
  </cellStyleXfs>
  <cellXfs count="209">
    <xf numFmtId="0" fontId="0" fillId="0" borderId="0" xfId="0"/>
    <xf numFmtId="0" fontId="1" fillId="0" borderId="0" xfId="0" applyFont="1"/>
    <xf numFmtId="0" fontId="1" fillId="3" borderId="0" xfId="0" applyFont="1" applyFill="1" applyAlignment="1">
      <alignment horizontal="center" vertical="center" wrapText="1"/>
    </xf>
    <xf numFmtId="0" fontId="1" fillId="0" borderId="1" xfId="0" applyFont="1" applyBorder="1" applyAlignment="1">
      <alignment vertical="center" wrapText="1"/>
    </xf>
    <xf numFmtId="0" fontId="8" fillId="0" borderId="2" xfId="0" applyFont="1" applyBorder="1" applyAlignment="1">
      <alignment horizontal="left" vertical="center" wrapText="1"/>
    </xf>
    <xf numFmtId="0" fontId="12" fillId="6" borderId="1" xfId="0" applyFont="1" applyFill="1" applyBorder="1" applyAlignment="1">
      <alignment horizontal="center" vertical="center" wrapText="1" readingOrder="1"/>
    </xf>
    <xf numFmtId="0" fontId="8" fillId="0" borderId="1" xfId="0" applyFont="1" applyBorder="1" applyAlignment="1">
      <alignment horizontal="left" vertical="center" wrapText="1"/>
    </xf>
    <xf numFmtId="0" fontId="12" fillId="0" borderId="0" xfId="0" applyFont="1" applyAlignment="1" applyProtection="1">
      <alignment horizontal="left" vertical="center"/>
      <protection locked="0"/>
    </xf>
    <xf numFmtId="0" fontId="12" fillId="6" borderId="0" xfId="0" applyFont="1" applyFill="1" applyAlignment="1" applyProtection="1">
      <alignment horizontal="left" vertical="center"/>
      <protection locked="0"/>
    </xf>
    <xf numFmtId="0" fontId="12" fillId="6" borderId="0" xfId="0" applyFont="1" applyFill="1" applyAlignment="1" applyProtection="1">
      <alignment horizontal="left" vertical="center" wrapText="1"/>
      <protection locked="0"/>
    </xf>
    <xf numFmtId="0" fontId="17" fillId="0" borderId="2" xfId="0" applyFont="1" applyBorder="1" applyAlignment="1">
      <alignment horizontal="left" vertical="center" wrapText="1"/>
    </xf>
    <xf numFmtId="0" fontId="19" fillId="3" borderId="0" xfId="0" applyFont="1" applyFill="1" applyAlignment="1">
      <alignment horizontal="center" vertical="center" wrapText="1"/>
    </xf>
    <xf numFmtId="0" fontId="18" fillId="2" borderId="1" xfId="0" applyFont="1" applyFill="1" applyBorder="1" applyAlignment="1">
      <alignment horizontal="center" vertical="center" wrapText="1"/>
    </xf>
    <xf numFmtId="0" fontId="13" fillId="0" borderId="0" xfId="0" applyFont="1" applyAlignment="1">
      <alignment horizontal="justify" vertical="center" wrapText="1"/>
    </xf>
    <xf numFmtId="0" fontId="8" fillId="0" borderId="0" xfId="0" applyFont="1" applyAlignment="1">
      <alignment horizontal="justify" vertical="center" wrapText="1"/>
    </xf>
    <xf numFmtId="0" fontId="13" fillId="0" borderId="0" xfId="0" applyFont="1" applyAlignment="1">
      <alignment vertical="center" wrapText="1"/>
    </xf>
    <xf numFmtId="0" fontId="8" fillId="0" borderId="0" xfId="0" applyFont="1" applyAlignment="1">
      <alignment vertical="center"/>
    </xf>
    <xf numFmtId="0" fontId="10" fillId="5" borderId="5" xfId="0" applyFont="1" applyFill="1" applyBorder="1" applyAlignment="1">
      <alignment horizontal="center" vertical="center" wrapText="1" readingOrder="1"/>
    </xf>
    <xf numFmtId="0" fontId="10" fillId="5" borderId="4" xfId="0" applyFont="1" applyFill="1" applyBorder="1" applyAlignment="1">
      <alignment horizontal="center" vertical="center" wrapText="1" readingOrder="1"/>
    </xf>
    <xf numFmtId="0" fontId="12" fillId="5" borderId="1" xfId="0" applyFont="1" applyFill="1" applyBorder="1" applyAlignment="1">
      <alignment horizontal="center" vertical="center" wrapText="1" readingOrder="1"/>
    </xf>
    <xf numFmtId="0" fontId="15" fillId="0" borderId="0" xfId="0" applyFont="1" applyAlignment="1">
      <alignment vertical="center"/>
    </xf>
    <xf numFmtId="0" fontId="8" fillId="0" borderId="0" xfId="0" applyFont="1" applyAlignment="1" applyProtection="1">
      <alignment vertical="center"/>
      <protection locked="0"/>
    </xf>
    <xf numFmtId="0" fontId="15" fillId="9" borderId="0" xfId="0" applyFont="1" applyFill="1" applyAlignment="1" applyProtection="1">
      <alignment horizontal="center" vertical="center" wrapText="1"/>
      <protection locked="0"/>
    </xf>
    <xf numFmtId="0" fontId="8" fillId="0" borderId="0" xfId="0" applyFont="1" applyAlignment="1">
      <alignment horizontal="left" vertical="center"/>
    </xf>
    <xf numFmtId="0" fontId="12" fillId="0" borderId="0" xfId="0" applyFont="1" applyAlignment="1" applyProtection="1">
      <alignment vertical="center" wrapText="1"/>
      <protection locked="0"/>
    </xf>
    <xf numFmtId="0" fontId="20" fillId="0" borderId="0" xfId="0" applyFont="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0" fontId="12" fillId="0" borderId="0" xfId="0" applyFont="1" applyAlignment="1" applyProtection="1">
      <alignment horizontal="left" vertical="center" wrapText="1"/>
      <protection locked="0"/>
    </xf>
    <xf numFmtId="0" fontId="15" fillId="0" borderId="0" xfId="0" applyFont="1" applyAlignment="1" applyProtection="1">
      <alignment horizontal="center" vertical="center" wrapText="1"/>
      <protection locked="0"/>
    </xf>
    <xf numFmtId="0" fontId="8" fillId="0" borderId="0" xfId="0" applyFont="1" applyAlignment="1">
      <alignment vertical="center" wrapText="1"/>
    </xf>
    <xf numFmtId="0" fontId="8" fillId="0" borderId="0" xfId="0" applyFont="1" applyAlignment="1" applyProtection="1">
      <alignment horizontal="center" vertical="center" wrapText="1"/>
      <protection locked="0"/>
    </xf>
    <xf numFmtId="0" fontId="15" fillId="10" borderId="0" xfId="0" applyFont="1" applyFill="1" applyAlignment="1">
      <alignment vertical="center" wrapText="1"/>
    </xf>
    <xf numFmtId="0" fontId="15" fillId="10" borderId="0" xfId="0" applyFont="1" applyFill="1" applyAlignment="1" applyProtection="1">
      <alignment horizontal="center" vertical="center" wrapText="1"/>
      <protection locked="0"/>
    </xf>
    <xf numFmtId="0" fontId="8" fillId="0" borderId="0" xfId="0" applyFont="1" applyAlignment="1">
      <alignment horizontal="center" vertical="center" wrapText="1"/>
    </xf>
    <xf numFmtId="0" fontId="11" fillId="3" borderId="1" xfId="0" applyFont="1" applyFill="1" applyBorder="1" applyAlignment="1">
      <alignment horizontal="center" vertical="center" wrapText="1" readingOrder="1"/>
    </xf>
    <xf numFmtId="0" fontId="8" fillId="0" borderId="6" xfId="0" applyFont="1" applyBorder="1" applyAlignment="1">
      <alignment horizontal="left" vertical="center" wrapText="1"/>
    </xf>
    <xf numFmtId="0" fontId="7" fillId="0" borderId="0" xfId="0" applyFont="1"/>
    <xf numFmtId="0" fontId="22" fillId="0" borderId="1" xfId="0" applyFont="1" applyBorder="1" applyAlignment="1">
      <alignment horizontal="center" wrapText="1"/>
    </xf>
    <xf numFmtId="0" fontId="23" fillId="0" borderId="1" xfId="0" applyFont="1" applyBorder="1" applyAlignment="1">
      <alignment horizontal="center" wrapTex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24" fillId="0" borderId="0" xfId="0" applyFont="1" applyAlignment="1">
      <alignment horizontal="left"/>
    </xf>
    <xf numFmtId="0" fontId="22" fillId="0" borderId="0" xfId="0" applyFont="1" applyAlignment="1">
      <alignment horizontal="center"/>
    </xf>
    <xf numFmtId="0" fontId="24" fillId="0" borderId="0" xfId="0" applyFont="1" applyAlignment="1">
      <alignment horizontal="center"/>
    </xf>
    <xf numFmtId="0" fontId="12" fillId="7" borderId="1" xfId="0" applyFont="1" applyFill="1" applyBorder="1" applyAlignment="1">
      <alignment horizontal="center" vertical="center"/>
    </xf>
    <xf numFmtId="0" fontId="14" fillId="9" borderId="1" xfId="0" applyFont="1" applyFill="1" applyBorder="1" applyAlignment="1">
      <alignment horizontal="center"/>
    </xf>
    <xf numFmtId="0" fontId="14" fillId="9" borderId="1" xfId="0" applyFont="1" applyFill="1" applyBorder="1" applyAlignment="1">
      <alignment vertical="center" wrapText="1"/>
    </xf>
    <xf numFmtId="0" fontId="24" fillId="0" borderId="0" xfId="0" applyFont="1" applyAlignment="1">
      <alignment horizontal="left" vertical="center"/>
    </xf>
    <xf numFmtId="0" fontId="14" fillId="10" borderId="0" xfId="0" applyFont="1" applyFill="1" applyAlignment="1" applyProtection="1">
      <alignment horizontal="left" vertical="center"/>
      <protection locked="0"/>
    </xf>
    <xf numFmtId="0" fontId="8" fillId="0" borderId="1" xfId="0" applyFont="1" applyBorder="1" applyAlignment="1">
      <alignment horizontal="left" vertical="center"/>
    </xf>
    <xf numFmtId="0" fontId="11" fillId="0" borderId="1" xfId="0" applyFont="1" applyBorder="1" applyAlignment="1">
      <alignment horizontal="left" vertical="center"/>
    </xf>
    <xf numFmtId="0" fontId="1" fillId="0" borderId="0" xfId="0" applyFont="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1" fillId="0" borderId="0" xfId="0" applyFont="1" applyAlignment="1">
      <alignment horizontal="left" vertical="center" wrapText="1"/>
    </xf>
    <xf numFmtId="14" fontId="1" fillId="0" borderId="1" xfId="0" applyNumberFormat="1" applyFont="1" applyBorder="1" applyAlignment="1">
      <alignment horizontal="left" vertical="center" wrapText="1"/>
    </xf>
    <xf numFmtId="14" fontId="1" fillId="0" borderId="1" xfId="0" applyNumberFormat="1" applyFont="1" applyBorder="1" applyAlignment="1">
      <alignment horizontal="left" vertical="center"/>
    </xf>
    <xf numFmtId="0" fontId="1" fillId="0" borderId="0" xfId="0" applyFont="1" applyAlignment="1">
      <alignment horizontal="left" vertical="center"/>
    </xf>
    <xf numFmtId="0" fontId="3" fillId="0" borderId="1" xfId="0" applyFont="1" applyBorder="1" applyAlignment="1">
      <alignment horizontal="left" vertical="center"/>
    </xf>
    <xf numFmtId="9" fontId="1" fillId="0" borderId="1" xfId="0" applyNumberFormat="1" applyFont="1" applyBorder="1" applyAlignment="1">
      <alignment horizontal="left" vertical="center" wrapText="1"/>
    </xf>
    <xf numFmtId="0" fontId="28" fillId="0" borderId="1" xfId="0" applyFont="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2" fillId="4" borderId="11" xfId="0" applyFont="1" applyFill="1" applyBorder="1" applyAlignment="1">
      <alignment horizontal="center" vertical="center" textRotation="90" wrapText="1"/>
    </xf>
    <xf numFmtId="0" fontId="1" fillId="0" borderId="1" xfId="0" applyFont="1" applyBorder="1" applyAlignment="1">
      <alignment horizontal="left"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2" fillId="4" borderId="8"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0" fillId="0" borderId="0" xfId="0" applyAlignment="1">
      <alignment horizontal="left"/>
    </xf>
    <xf numFmtId="0" fontId="0" fillId="0" borderId="0" xfId="0" applyAlignment="1">
      <alignment horizontal="left" vertical="center"/>
    </xf>
    <xf numFmtId="0" fontId="0" fillId="0" borderId="0" xfId="0" applyAlignment="1">
      <alignment horizontal="left" vertical="center" wrapText="1"/>
    </xf>
    <xf numFmtId="10" fontId="1" fillId="0" borderId="1" xfId="2" applyNumberFormat="1" applyFont="1" applyFill="1" applyBorder="1" applyAlignment="1">
      <alignment horizontal="left" vertical="center"/>
    </xf>
    <xf numFmtId="2" fontId="1" fillId="0" borderId="1" xfId="0" applyNumberFormat="1" applyFont="1" applyBorder="1" applyAlignment="1">
      <alignment horizontal="left" vertical="center"/>
    </xf>
    <xf numFmtId="9" fontId="1" fillId="0" borderId="1" xfId="0" applyNumberFormat="1" applyFont="1" applyBorder="1" applyAlignment="1">
      <alignment horizontal="left" vertical="center"/>
    </xf>
    <xf numFmtId="0" fontId="1" fillId="0" borderId="0" xfId="0" applyFont="1" applyAlignment="1">
      <alignment horizontal="left"/>
    </xf>
    <xf numFmtId="0" fontId="1" fillId="0" borderId="5" xfId="0" applyFont="1" applyBorder="1" applyAlignment="1">
      <alignment horizontal="left"/>
    </xf>
    <xf numFmtId="0" fontId="1" fillId="0" borderId="1" xfId="0" applyFont="1" applyBorder="1" applyAlignment="1">
      <alignment horizontal="left"/>
    </xf>
    <xf numFmtId="0" fontId="2" fillId="4" borderId="8" xfId="0" applyFont="1" applyFill="1" applyBorder="1" applyAlignment="1">
      <alignment vertical="center" wrapText="1"/>
    </xf>
    <xf numFmtId="9" fontId="1" fillId="0" borderId="1" xfId="2" applyFont="1" applyFill="1" applyBorder="1" applyAlignment="1">
      <alignment horizontal="left" vertical="center"/>
    </xf>
    <xf numFmtId="0" fontId="1" fillId="0" borderId="3" xfId="0" applyFont="1" applyBorder="1" applyAlignment="1">
      <alignment horizontal="left" vertical="center" wrapText="1"/>
    </xf>
    <xf numFmtId="0" fontId="1" fillId="0" borderId="1" xfId="0" applyFont="1" applyBorder="1" applyAlignment="1">
      <alignment horizontal="left" vertical="center"/>
    </xf>
    <xf numFmtId="10" fontId="1" fillId="0" borderId="1" xfId="0" applyNumberFormat="1" applyFont="1" applyBorder="1" applyAlignment="1">
      <alignment horizontal="left" vertical="center" wrapText="1"/>
    </xf>
    <xf numFmtId="1" fontId="1" fillId="0" borderId="0" xfId="0" applyNumberFormat="1" applyFont="1" applyAlignment="1">
      <alignment horizontal="left" vertical="center"/>
    </xf>
    <xf numFmtId="0" fontId="30" fillId="0" borderId="1" xfId="0" applyFont="1" applyBorder="1" applyAlignment="1">
      <alignment horizontal="left" vertical="center"/>
    </xf>
    <xf numFmtId="14" fontId="30" fillId="0" borderId="1" xfId="0" applyNumberFormat="1" applyFont="1" applyBorder="1" applyAlignment="1">
      <alignment horizontal="left" vertical="center"/>
    </xf>
    <xf numFmtId="0" fontId="31" fillId="0" borderId="1" xfId="0" applyFont="1" applyBorder="1" applyAlignment="1">
      <alignment horizontal="left" vertical="center" wrapText="1"/>
    </xf>
    <xf numFmtId="10" fontId="30" fillId="0" borderId="1" xfId="0" applyNumberFormat="1" applyFont="1" applyBorder="1" applyAlignment="1">
      <alignment horizontal="left" vertical="center"/>
    </xf>
    <xf numFmtId="0" fontId="30" fillId="0" borderId="3" xfId="0" applyFont="1" applyBorder="1" applyAlignment="1">
      <alignment horizontal="left" vertical="center" wrapText="1"/>
    </xf>
    <xf numFmtId="0" fontId="1" fillId="0" borderId="3" xfId="0" applyFont="1" applyBorder="1" applyAlignment="1">
      <alignment horizontal="left"/>
    </xf>
    <xf numFmtId="14" fontId="3" fillId="0" borderId="2" xfId="0" applyNumberFormat="1" applyFont="1" applyBorder="1" applyAlignment="1">
      <alignment horizontal="left" vertical="center" wrapText="1"/>
    </xf>
    <xf numFmtId="0" fontId="32" fillId="0" borderId="1" xfId="0" applyFont="1" applyBorder="1" applyAlignment="1">
      <alignment horizontal="left" vertical="center" wrapText="1"/>
    </xf>
    <xf numFmtId="0" fontId="1" fillId="0" borderId="2" xfId="0" applyFont="1" applyBorder="1" applyAlignment="1">
      <alignment horizontal="left"/>
    </xf>
    <xf numFmtId="0" fontId="30" fillId="0" borderId="1" xfId="0" applyFont="1" applyBorder="1" applyAlignment="1">
      <alignment horizontal="left" vertical="center" wrapText="1"/>
    </xf>
    <xf numFmtId="0" fontId="1" fillId="11" borderId="1" xfId="0" applyFont="1" applyFill="1" applyBorder="1" applyAlignment="1">
      <alignment horizontal="left" vertical="center" wrapText="1"/>
    </xf>
    <xf numFmtId="0" fontId="1" fillId="0" borderId="2" xfId="0" applyFont="1" applyBorder="1" applyAlignment="1">
      <alignment vertical="center" wrapText="1"/>
    </xf>
    <xf numFmtId="0" fontId="1" fillId="0" borderId="2" xfId="0" applyFont="1" applyBorder="1" applyAlignment="1">
      <alignment horizontal="left" vertical="center" wrapText="1"/>
    </xf>
    <xf numFmtId="14" fontId="1" fillId="0" borderId="2" xfId="0" applyNumberFormat="1" applyFont="1" applyBorder="1" applyAlignment="1">
      <alignment horizontal="left" vertical="center" wrapText="1"/>
    </xf>
    <xf numFmtId="0" fontId="1" fillId="0" borderId="2" xfId="0" applyFont="1" applyBorder="1" applyAlignment="1">
      <alignment horizontal="left" vertical="center"/>
    </xf>
    <xf numFmtId="0" fontId="1" fillId="3" borderId="1" xfId="0" applyFont="1" applyFill="1" applyBorder="1" applyAlignment="1">
      <alignment horizontal="left" vertical="center" wrapText="1"/>
    </xf>
    <xf numFmtId="14" fontId="1" fillId="3" borderId="1" xfId="0" applyNumberFormat="1" applyFont="1" applyFill="1" applyBorder="1" applyAlignment="1">
      <alignment horizontal="left" vertical="center" wrapText="1"/>
    </xf>
    <xf numFmtId="0" fontId="1" fillId="3" borderId="1" xfId="0" applyFont="1" applyFill="1" applyBorder="1" applyAlignment="1">
      <alignment horizontal="left" wrapText="1"/>
    </xf>
    <xf numFmtId="9" fontId="1" fillId="3" borderId="1" xfId="0" applyNumberFormat="1" applyFont="1" applyFill="1" applyBorder="1" applyAlignment="1">
      <alignment horizontal="left" vertical="center" wrapText="1"/>
    </xf>
    <xf numFmtId="9" fontId="1" fillId="0" borderId="2" xfId="0" applyNumberFormat="1" applyFont="1" applyBorder="1" applyAlignment="1">
      <alignment horizontal="left" vertical="center" wrapText="1"/>
    </xf>
    <xf numFmtId="9" fontId="1" fillId="0" borderId="2" xfId="0" applyNumberFormat="1" applyFont="1" applyBorder="1" applyAlignment="1">
      <alignment horizontal="left" vertical="center"/>
    </xf>
    <xf numFmtId="14" fontId="1" fillId="0" borderId="2" xfId="0" applyNumberFormat="1" applyFont="1" applyBorder="1" applyAlignment="1">
      <alignment horizontal="left" vertical="center"/>
    </xf>
    <xf numFmtId="0" fontId="1" fillId="3" borderId="1" xfId="0" applyFont="1" applyFill="1" applyBorder="1" applyAlignment="1">
      <alignment horizontal="left" vertical="center"/>
    </xf>
    <xf numFmtId="14" fontId="1" fillId="3" borderId="1" xfId="0" applyNumberFormat="1" applyFont="1" applyFill="1" applyBorder="1" applyAlignment="1">
      <alignment horizontal="left" vertical="center"/>
    </xf>
    <xf numFmtId="44" fontId="1" fillId="0" borderId="1" xfId="1" applyFont="1" applyFill="1" applyBorder="1" applyAlignment="1">
      <alignment horizontal="left" vertical="center" wrapText="1"/>
    </xf>
    <xf numFmtId="9" fontId="1" fillId="0" borderId="1" xfId="2" applyFont="1" applyFill="1" applyBorder="1" applyAlignment="1">
      <alignment horizontal="left" vertical="center" wrapText="1"/>
    </xf>
    <xf numFmtId="0" fontId="20" fillId="0" borderId="0" xfId="0" applyFont="1" applyAlignment="1" applyProtection="1">
      <alignment horizontal="center" vertical="center" wrapText="1"/>
      <protection locked="0"/>
    </xf>
    <xf numFmtId="0" fontId="9" fillId="4" borderId="1" xfId="0" applyFont="1" applyFill="1" applyBorder="1" applyAlignment="1">
      <alignment horizontal="center" vertical="center" wrapText="1" readingOrder="1"/>
    </xf>
    <xf numFmtId="0" fontId="14" fillId="9" borderId="0" xfId="0" applyFont="1" applyFill="1" applyAlignment="1" applyProtection="1">
      <alignment horizontal="center" vertical="center" wrapText="1"/>
      <protection locked="0"/>
    </xf>
    <xf numFmtId="0" fontId="13" fillId="3" borderId="2" xfId="0" applyFont="1" applyFill="1" applyBorder="1" applyAlignment="1">
      <alignment horizontal="center" vertical="center" wrapText="1" readingOrder="1"/>
    </xf>
    <xf numFmtId="0" fontId="13" fillId="3" borderId="9" xfId="0" applyFont="1" applyFill="1" applyBorder="1" applyAlignment="1">
      <alignment horizontal="center" vertical="center" wrapText="1" readingOrder="1"/>
    </xf>
    <xf numFmtId="0" fontId="13" fillId="3" borderId="3" xfId="0" applyFont="1" applyFill="1" applyBorder="1" applyAlignment="1">
      <alignment horizontal="center" vertical="center" wrapText="1" readingOrder="1"/>
    </xf>
    <xf numFmtId="0" fontId="13" fillId="0" borderId="2" xfId="0" applyFont="1" applyBorder="1" applyAlignment="1">
      <alignment horizontal="center" vertical="center" wrapText="1" readingOrder="1"/>
    </xf>
    <xf numFmtId="0" fontId="13" fillId="0" borderId="9" xfId="0" applyFont="1" applyBorder="1" applyAlignment="1">
      <alignment horizontal="center" vertical="center" wrapText="1" readingOrder="1"/>
    </xf>
    <xf numFmtId="0" fontId="13" fillId="0" borderId="3" xfId="0" applyFont="1" applyBorder="1" applyAlignment="1">
      <alignment horizontal="center" vertical="center" wrapText="1" readingOrder="1"/>
    </xf>
    <xf numFmtId="0" fontId="21" fillId="0" borderId="9" xfId="0" applyFont="1" applyBorder="1" applyAlignment="1">
      <alignment horizontal="center" vertical="center" wrapText="1" readingOrder="1"/>
    </xf>
    <xf numFmtId="0" fontId="21" fillId="0" borderId="3" xfId="0" applyFont="1" applyBorder="1" applyAlignment="1">
      <alignment horizontal="center" vertical="center" wrapText="1" readingOrder="1"/>
    </xf>
    <xf numFmtId="0" fontId="8" fillId="0" borderId="1" xfId="0" applyFont="1" applyBorder="1" applyAlignment="1">
      <alignment horizontal="center" vertical="center"/>
    </xf>
    <xf numFmtId="0" fontId="13" fillId="0" borderId="1" xfId="0" applyFont="1" applyBorder="1" applyAlignment="1">
      <alignment horizontal="center" vertical="center" wrapText="1" readingOrder="1"/>
    </xf>
    <xf numFmtId="0" fontId="21" fillId="0" borderId="1" xfId="0" applyFont="1" applyBorder="1" applyAlignment="1">
      <alignment horizontal="center" vertical="center" wrapText="1" readingOrder="1"/>
    </xf>
    <xf numFmtId="0" fontId="21" fillId="0" borderId="1" xfId="0" applyFont="1" applyBorder="1" applyAlignment="1">
      <alignment horizontal="center" vertical="center"/>
    </xf>
    <xf numFmtId="0" fontId="11" fillId="0" borderId="2" xfId="0" applyFont="1" applyBorder="1" applyAlignment="1">
      <alignment horizontal="center" vertical="center" wrapText="1" readingOrder="1"/>
    </xf>
    <xf numFmtId="0" fontId="11" fillId="0" borderId="9" xfId="0" applyFont="1" applyBorder="1" applyAlignment="1">
      <alignment horizontal="center" vertical="center" wrapText="1" readingOrder="1"/>
    </xf>
    <xf numFmtId="0" fontId="20" fillId="0" borderId="0" xfId="0" applyFont="1" applyAlignment="1">
      <alignment horizontal="center"/>
    </xf>
    <xf numFmtId="0" fontId="14" fillId="4" borderId="5" xfId="0" applyFont="1" applyFill="1" applyBorder="1" applyAlignment="1">
      <alignment horizontal="center"/>
    </xf>
    <xf numFmtId="0" fontId="14" fillId="4" borderId="7" xfId="0" applyFont="1" applyFill="1" applyBorder="1" applyAlignment="1">
      <alignment horizontal="center"/>
    </xf>
    <xf numFmtId="0" fontId="14" fillId="4" borderId="4" xfId="0" applyFont="1" applyFill="1" applyBorder="1" applyAlignment="1">
      <alignment horizontal="center"/>
    </xf>
    <xf numFmtId="0" fontId="12" fillId="7" borderId="5" xfId="0" applyFont="1" applyFill="1" applyBorder="1" applyAlignment="1">
      <alignment horizontal="center" vertical="center"/>
    </xf>
    <xf numFmtId="0" fontId="12" fillId="7" borderId="7" xfId="0" applyFont="1" applyFill="1" applyBorder="1" applyAlignment="1">
      <alignment horizontal="center" vertical="center"/>
    </xf>
    <xf numFmtId="0" fontId="12" fillId="7" borderId="4" xfId="0" applyFont="1" applyFill="1" applyBorder="1" applyAlignment="1">
      <alignment horizontal="center" vertical="center"/>
    </xf>
    <xf numFmtId="0" fontId="25" fillId="0" borderId="0" xfId="0" applyFont="1" applyAlignment="1">
      <alignment horizontal="center" wrapText="1"/>
    </xf>
    <xf numFmtId="0" fontId="12" fillId="7" borderId="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14" fontId="1" fillId="0" borderId="2" xfId="0" applyNumberFormat="1" applyFont="1" applyBorder="1" applyAlignment="1">
      <alignment horizontal="left" vertical="center" wrapText="1"/>
    </xf>
    <xf numFmtId="14" fontId="1" fillId="0" borderId="3" xfId="0" applyNumberFormat="1" applyFont="1" applyBorder="1" applyAlignment="1">
      <alignment horizontal="left" vertical="center" wrapText="1"/>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1" fillId="0" borderId="1" xfId="0" applyFont="1" applyBorder="1" applyAlignment="1">
      <alignment horizontal="left" vertical="center"/>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9" xfId="0" applyFont="1" applyBorder="1" applyAlignment="1">
      <alignment horizontal="left" vertical="center" wrapText="1"/>
    </xf>
    <xf numFmtId="0" fontId="3" fillId="0" borderId="3" xfId="0" applyFont="1" applyBorder="1" applyAlignment="1">
      <alignment horizontal="left" vertical="center" wrapText="1"/>
    </xf>
    <xf numFmtId="0" fontId="1" fillId="0" borderId="5" xfId="0" applyFont="1" applyBorder="1" applyAlignment="1">
      <alignment horizontal="left" vertical="center" wrapText="1"/>
    </xf>
    <xf numFmtId="0" fontId="2" fillId="4" borderId="8"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6" fillId="0" borderId="0" xfId="0" applyFont="1" applyAlignment="1">
      <alignment horizontal="left" vertical="center" wrapText="1"/>
    </xf>
    <xf numFmtId="0" fontId="27" fillId="0" borderId="0" xfId="0" applyFont="1" applyAlignment="1">
      <alignment horizontal="left" vertical="center"/>
    </xf>
    <xf numFmtId="0" fontId="1" fillId="0" borderId="10" xfId="0" applyFont="1" applyBorder="1" applyAlignment="1">
      <alignment horizontal="left" vertical="center" wrapText="1"/>
    </xf>
    <xf numFmtId="0" fontId="1" fillId="0" borderId="4" xfId="0" applyFont="1" applyBorder="1" applyAlignment="1">
      <alignment horizontal="left" vertical="center" wrapText="1"/>
    </xf>
    <xf numFmtId="0" fontId="6" fillId="0" borderId="0" xfId="0" applyFont="1" applyAlignment="1">
      <alignment horizontal="center" wrapText="1"/>
    </xf>
    <xf numFmtId="0" fontId="16" fillId="0" borderId="12" xfId="0" applyFont="1" applyBorder="1" applyAlignment="1">
      <alignment horizontal="center"/>
    </xf>
    <xf numFmtId="0" fontId="18" fillId="8" borderId="2" xfId="0" applyFont="1" applyFill="1" applyBorder="1" applyAlignment="1">
      <alignment horizontal="center" vertical="center" wrapText="1"/>
    </xf>
    <xf numFmtId="0" fontId="18" fillId="8" borderId="3"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1" fillId="0" borderId="2" xfId="0" applyFont="1" applyBorder="1" applyAlignment="1">
      <alignment horizontal="left" vertical="center"/>
    </xf>
    <xf numFmtId="14" fontId="3" fillId="0" borderId="2" xfId="0" applyNumberFormat="1" applyFont="1" applyBorder="1" applyAlignment="1">
      <alignment horizontal="left" vertical="center" wrapText="1"/>
    </xf>
    <xf numFmtId="14" fontId="3" fillId="0" borderId="3" xfId="0" applyNumberFormat="1" applyFont="1" applyBorder="1" applyAlignment="1">
      <alignment horizontal="left" vertical="center" wrapText="1"/>
    </xf>
    <xf numFmtId="0" fontId="3"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9" fontId="1" fillId="0" borderId="1" xfId="0" applyNumberFormat="1" applyFont="1" applyFill="1" applyBorder="1" applyAlignment="1">
      <alignment horizontal="left" vertical="center" wrapText="1"/>
    </xf>
    <xf numFmtId="14" fontId="1" fillId="0" borderId="1" xfId="0" applyNumberFormat="1" applyFont="1" applyFill="1" applyBorder="1" applyAlignment="1">
      <alignment horizontal="left" vertical="center" wrapText="1"/>
    </xf>
    <xf numFmtId="0" fontId="1" fillId="0" borderId="1" xfId="0" applyFont="1" applyFill="1" applyBorder="1" applyAlignment="1">
      <alignment horizontal="left" wrapText="1"/>
    </xf>
    <xf numFmtId="0" fontId="1" fillId="0" borderId="0" xfId="0" applyFont="1" applyFill="1" applyAlignment="1">
      <alignment horizontal="left" vertical="center"/>
    </xf>
    <xf numFmtId="0" fontId="1" fillId="0" borderId="1" xfId="0" applyFont="1" applyFill="1" applyBorder="1" applyAlignment="1">
      <alignment horizontal="left" vertical="center"/>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1" fillId="0" borderId="1" xfId="0" applyFont="1" applyFill="1" applyBorder="1" applyAlignment="1">
      <alignment horizontal="left" vertical="center"/>
    </xf>
    <xf numFmtId="14" fontId="1" fillId="0" borderId="1" xfId="0" applyNumberFormat="1" applyFont="1" applyFill="1" applyBorder="1" applyAlignment="1">
      <alignment horizontal="left" vertical="center"/>
    </xf>
    <xf numFmtId="0" fontId="1" fillId="0" borderId="0" xfId="0" applyFont="1" applyFill="1"/>
    <xf numFmtId="9" fontId="1" fillId="0" borderId="1" xfId="0" applyNumberFormat="1" applyFont="1" applyFill="1" applyBorder="1" applyAlignment="1">
      <alignment horizontal="left" vertical="center"/>
    </xf>
    <xf numFmtId="10" fontId="1" fillId="0" borderId="1" xfId="0" applyNumberFormat="1" applyFont="1" applyFill="1" applyBorder="1" applyAlignment="1">
      <alignment horizontal="left" vertical="center" wrapText="1"/>
    </xf>
    <xf numFmtId="10" fontId="1" fillId="0" borderId="1" xfId="0" applyNumberFormat="1" applyFont="1" applyFill="1" applyBorder="1" applyAlignment="1">
      <alignment horizontal="left" vertical="center"/>
    </xf>
    <xf numFmtId="0" fontId="1" fillId="0" borderId="1" xfId="0" applyFont="1" applyFill="1" applyBorder="1" applyAlignment="1">
      <alignment horizontal="justify" vertical="center" wrapText="1"/>
    </xf>
    <xf numFmtId="0" fontId="11"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7" fillId="0" borderId="0" xfId="0" applyFont="1" applyFill="1"/>
    <xf numFmtId="0" fontId="11" fillId="0" borderId="1" xfId="0" applyFont="1" applyFill="1" applyBorder="1" applyAlignment="1">
      <alignment horizontal="left" vertical="center"/>
    </xf>
    <xf numFmtId="0" fontId="8" fillId="0" borderId="1" xfId="0" applyFont="1" applyFill="1" applyBorder="1" applyAlignment="1">
      <alignment horizontal="left" vertical="center"/>
    </xf>
    <xf numFmtId="0" fontId="11" fillId="0" borderId="1" xfId="0" applyFont="1" applyFill="1" applyBorder="1" applyAlignment="1">
      <alignment vertical="center" wrapText="1"/>
    </xf>
    <xf numFmtId="0" fontId="11"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24" fillId="0" borderId="0" xfId="0" applyFont="1" applyFill="1" applyAlignment="1">
      <alignment horizontal="left"/>
    </xf>
    <xf numFmtId="0" fontId="22" fillId="0" borderId="0" xfId="0" applyFont="1" applyFill="1" applyAlignment="1">
      <alignment horizontal="center"/>
    </xf>
    <xf numFmtId="0" fontId="24" fillId="0" borderId="0" xfId="0" applyFont="1" applyFill="1" applyAlignment="1">
      <alignment horizontal="center"/>
    </xf>
    <xf numFmtId="0" fontId="24" fillId="0" borderId="0" xfId="0" applyFont="1" applyFill="1" applyAlignment="1">
      <alignment horizontal="left" vertical="center"/>
    </xf>
    <xf numFmtId="0" fontId="13" fillId="0" borderId="1" xfId="0" applyFont="1" applyFill="1" applyBorder="1" applyAlignment="1">
      <alignment horizontal="center" vertical="center" wrapText="1" readingOrder="1"/>
    </xf>
    <xf numFmtId="0" fontId="13" fillId="0" borderId="1" xfId="0" applyFont="1" applyFill="1" applyBorder="1" applyAlignment="1">
      <alignment horizontal="left" vertical="center" wrapText="1"/>
    </xf>
    <xf numFmtId="0" fontId="8" fillId="0" borderId="0" xfId="0" applyFont="1" applyFill="1" applyAlignment="1">
      <alignment horizontal="left" vertical="center" wrapText="1"/>
    </xf>
    <xf numFmtId="0" fontId="8" fillId="0" borderId="2" xfId="0" applyFont="1" applyFill="1" applyBorder="1" applyAlignment="1">
      <alignment horizontal="left" vertical="center" wrapText="1" readingOrder="1"/>
    </xf>
    <xf numFmtId="0" fontId="8" fillId="0" borderId="1" xfId="0" applyFont="1" applyFill="1" applyBorder="1" applyAlignment="1">
      <alignment horizontal="center" vertical="center" wrapText="1" readingOrder="1"/>
    </xf>
    <xf numFmtId="0" fontId="8" fillId="0" borderId="1" xfId="0" applyFont="1" applyFill="1" applyBorder="1" applyAlignment="1">
      <alignment horizontal="left" vertical="center" wrapText="1" readingOrder="1"/>
    </xf>
    <xf numFmtId="0" fontId="8"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cellXfs>
  <cellStyles count="4">
    <cellStyle name="Moneda" xfId="1" builtinId="4"/>
    <cellStyle name="Normal" xfId="0" builtinId="0"/>
    <cellStyle name="Normal 2" xfId="3" xr:uid="{26569D8F-4A51-43DC-852A-4B33F8F577CF}"/>
    <cellStyle name="Porcentaje" xfId="2" builtinId="5"/>
  </cellStyles>
  <dxfs count="5">
    <dxf>
      <fill>
        <patternFill patternType="solid">
          <fgColor rgb="FFF8CBAD"/>
          <bgColor rgb="FF000000"/>
        </patternFill>
      </fill>
    </dxf>
    <dxf>
      <fill>
        <patternFill patternType="solid">
          <fgColor rgb="FFF8CBAD"/>
          <bgColor rgb="FF000000"/>
        </patternFill>
      </fill>
    </dxf>
    <dxf>
      <fill>
        <patternFill patternType="solid">
          <fgColor rgb="FFF8CBAD"/>
          <bgColor rgb="FF000000"/>
        </patternFill>
      </fill>
    </dxf>
    <dxf>
      <fill>
        <patternFill patternType="solid">
          <fgColor rgb="FFF8CBAD"/>
          <bgColor rgb="FF000000"/>
        </patternFill>
      </fill>
    </dxf>
    <dxf>
      <fill>
        <patternFill patternType="solid">
          <fgColor rgb="FFF8CBAD"/>
          <bgColor rgb="FF000000"/>
        </patternFill>
      </fill>
    </dxf>
  </dxfs>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2.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2.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2.pn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2.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175173</xdr:colOff>
      <xdr:row>0</xdr:row>
      <xdr:rowOff>0</xdr:rowOff>
    </xdr:from>
    <xdr:to>
      <xdr:col>0</xdr:col>
      <xdr:colOff>2638535</xdr:colOff>
      <xdr:row>3</xdr:row>
      <xdr:rowOff>112329</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173" y="0"/>
          <a:ext cx="2463362" cy="7692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333254" y="605678"/>
          <a:ext cx="2886074" cy="228040"/>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156753</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relación 1 a 1</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142875</xdr:colOff>
      <xdr:row>0</xdr:row>
      <xdr:rowOff>28575</xdr:rowOff>
    </xdr:from>
    <xdr:to>
      <xdr:col>0</xdr:col>
      <xdr:colOff>2162175</xdr:colOff>
      <xdr:row>1</xdr:row>
      <xdr:rowOff>314325</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28575"/>
          <a:ext cx="20193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7433983" y="509307"/>
          <a:ext cx="2886074" cy="196664"/>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1</xdr:row>
      <xdr:rowOff>328204</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228328</xdr:colOff>
      <xdr:row>1</xdr:row>
      <xdr:rowOff>118655</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9066167" y="404405"/>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según la debilidad , oportunidad, fortaleza o amenaza identificada.</a:t>
          </a:r>
        </a:p>
        <a:p>
          <a:r>
            <a:rPr lang="es-CO" sz="1100" baseline="0"/>
            <a:t> </a:t>
          </a:r>
        </a:p>
        <a:p>
          <a:r>
            <a:rPr lang="es-CO" sz="1100"/>
            <a:t>3.</a:t>
          </a:r>
          <a:r>
            <a:rPr lang="es-CO" sz="1100" baseline="0"/>
            <a:t> Las oportunidades y fortalezas se pueden gestionar  a través de acciones o proyectos  que se incluyen en el plan de acción ( mejoras), si se considera que aportan valor </a:t>
          </a:r>
        </a:p>
        <a:p>
          <a:endParaRPr lang="es-CO" sz="1100" baseline="0"/>
        </a:p>
        <a:p>
          <a:r>
            <a:rPr lang="es-CO" sz="1100" baseline="0"/>
            <a:t>Las debilidades y amenazas si  afectan los objetivos estratégicos y requieren recursos se documentan en este plan de acción  .</a:t>
          </a:r>
        </a:p>
        <a:p>
          <a:endParaRPr lang="es-CO" sz="1100" baseline="0"/>
        </a:p>
        <a:p>
          <a:r>
            <a:rPr lang="es-CO" sz="1100" baseline="0"/>
            <a:t>Si la debilidad o amenaza afecta la parte operativa ( errores, demoras, etc.) se llevan como causa  de los riesgos, en el Plan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1</xdr:row>
      <xdr:rowOff>277223</xdr:rowOff>
    </xdr:from>
    <xdr:to>
      <xdr:col>22</xdr:col>
      <xdr:colOff>538370</xdr:colOff>
      <xdr:row>2</xdr:row>
      <xdr:rowOff>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29408620" y="444751"/>
          <a:ext cx="4993926" cy="3484"/>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0" name="18 Imagen" descr="Logo CSJ RGB_01">
          <a:extLst>
            <a:ext uri="{FF2B5EF4-FFF2-40B4-BE49-F238E27FC236}">
              <a16:creationId xmlns:a16="http://schemas.microsoft.com/office/drawing/2014/main" id="{EFD5231A-32FE-4FBD-AB19-79F5BA4432D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21" name="CuadroTexto 4">
          <a:extLst>
            <a:ext uri="{FF2B5EF4-FFF2-40B4-BE49-F238E27FC236}">
              <a16:creationId xmlns:a16="http://schemas.microsoft.com/office/drawing/2014/main" id="{C32F6760-637E-46FC-86EF-E8D05F750E7C}"/>
            </a:ext>
          </a:extLst>
        </xdr:cNvPr>
        <xdr:cNvSpPr txBox="1"/>
      </xdr:nvSpPr>
      <xdr:spPr>
        <a:xfrm>
          <a:off x="6290310" y="38100"/>
          <a:ext cx="1743075"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22" name="Group 8">
          <a:extLst>
            <a:ext uri="{FF2B5EF4-FFF2-40B4-BE49-F238E27FC236}">
              <a16:creationId xmlns:a16="http://schemas.microsoft.com/office/drawing/2014/main" id="{06AB109C-4585-4430-ABCB-C758D1E21E4D}"/>
            </a:ext>
          </a:extLst>
        </xdr:cNvPr>
        <xdr:cNvGrpSpPr>
          <a:grpSpLocks/>
        </xdr:cNvGrpSpPr>
      </xdr:nvGrpSpPr>
      <xdr:grpSpPr bwMode="auto">
        <a:xfrm>
          <a:off x="7635689" y="443753"/>
          <a:ext cx="2638424" cy="4482"/>
          <a:chOff x="2381" y="720"/>
          <a:chExt cx="3154" cy="65"/>
        </a:xfrm>
      </xdr:grpSpPr>
      <xdr:pic>
        <xdr:nvPicPr>
          <xdr:cNvPr id="23" name="6 Imagen">
            <a:extLst>
              <a:ext uri="{FF2B5EF4-FFF2-40B4-BE49-F238E27FC236}">
                <a16:creationId xmlns:a16="http://schemas.microsoft.com/office/drawing/2014/main" id="{44593F16-49A2-4F95-8745-A370054FDE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B206D18A-6A00-494F-A2D4-986F8ED182F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123825</xdr:colOff>
      <xdr:row>2</xdr:row>
      <xdr:rowOff>92320</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5"/>
        <a:stretch>
          <a:fillRect/>
        </a:stretch>
      </xdr:blipFill>
      <xdr:spPr>
        <a:xfrm>
          <a:off x="6395084" y="339090"/>
          <a:ext cx="1533526" cy="2615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5201FF73-1C7F-4752-ADA8-8628B7E6DAF2}"/>
            </a:ext>
          </a:extLst>
        </xdr:cNvPr>
        <xdr:cNvSpPr txBox="1"/>
      </xdr:nvSpPr>
      <xdr:spPr>
        <a:xfrm>
          <a:off x="26055171"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id="{79BBED7D-F217-4F6C-8803-97592AAAFAFA}"/>
            </a:ext>
          </a:extLst>
        </xdr:cNvPr>
        <xdr:cNvGrpSpPr>
          <a:grpSpLocks/>
        </xdr:cNvGrpSpPr>
      </xdr:nvGrpSpPr>
      <xdr:grpSpPr bwMode="auto">
        <a:xfrm>
          <a:off x="30602719" y="686462"/>
          <a:ext cx="4348916" cy="0"/>
          <a:chOff x="2381" y="720"/>
          <a:chExt cx="3154" cy="65"/>
        </a:xfrm>
      </xdr:grpSpPr>
      <xdr:pic>
        <xdr:nvPicPr>
          <xdr:cNvPr id="4" name="6 Imagen">
            <a:extLst>
              <a:ext uri="{FF2B5EF4-FFF2-40B4-BE49-F238E27FC236}">
                <a16:creationId xmlns:a16="http://schemas.microsoft.com/office/drawing/2014/main" id="{B79CE7BA-D09F-1BD7-B0BD-2010EDDDBA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65D354D5-BCFF-9DDF-1100-47CCB33C790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138545</xdr:colOff>
      <xdr:row>0</xdr:row>
      <xdr:rowOff>0</xdr:rowOff>
    </xdr:from>
    <xdr:to>
      <xdr:col>1</xdr:col>
      <xdr:colOff>1112693</xdr:colOff>
      <xdr:row>1</xdr:row>
      <xdr:rowOff>369743</xdr:rowOff>
    </xdr:to>
    <xdr:pic>
      <xdr:nvPicPr>
        <xdr:cNvPr id="6" name="18 Imagen" descr="Logo CSJ RGB_01">
          <a:extLst>
            <a:ext uri="{FF2B5EF4-FFF2-40B4-BE49-F238E27FC236}">
              <a16:creationId xmlns:a16="http://schemas.microsoft.com/office/drawing/2014/main" id="{0498BB76-0496-4A84-B813-4132E92387A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8545" y="0"/>
          <a:ext cx="1669473" cy="6554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B1E537B6-CA78-427A-BC9E-496DBE15DA8D}"/>
            </a:ext>
          </a:extLst>
        </xdr:cNvPr>
        <xdr:cNvSpPr txBox="1"/>
      </xdr:nvSpPr>
      <xdr:spPr>
        <a:xfrm>
          <a:off x="9160623" y="38100"/>
          <a:ext cx="1767728"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216648</xdr:colOff>
      <xdr:row>0</xdr:row>
      <xdr:rowOff>38100</xdr:rowOff>
    </xdr:from>
    <xdr:to>
      <xdr:col>5</xdr:col>
      <xdr:colOff>1984376</xdr:colOff>
      <xdr:row>1</xdr:row>
      <xdr:rowOff>171449</xdr:rowOff>
    </xdr:to>
    <xdr:sp macro="" textlink="">
      <xdr:nvSpPr>
        <xdr:cNvPr id="8" name="CuadroTexto 4">
          <a:extLst>
            <a:ext uri="{FF2B5EF4-FFF2-40B4-BE49-F238E27FC236}">
              <a16:creationId xmlns:a16="http://schemas.microsoft.com/office/drawing/2014/main" id="{41EBD3D5-7FDE-40E5-9D41-9C55A3501F2B}"/>
            </a:ext>
          </a:extLst>
        </xdr:cNvPr>
        <xdr:cNvSpPr txBox="1"/>
      </xdr:nvSpPr>
      <xdr:spPr>
        <a:xfrm>
          <a:off x="9160623" y="38100"/>
          <a:ext cx="1767728"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oneCellAnchor>
    <xdr:from>
      <xdr:col>5</xdr:col>
      <xdr:colOff>1266824</xdr:colOff>
      <xdr:row>1</xdr:row>
      <xdr:rowOff>57150</xdr:rowOff>
    </xdr:from>
    <xdr:ext cx="1470488" cy="273631"/>
    <xdr:pic>
      <xdr:nvPicPr>
        <xdr:cNvPr id="9" name="Imagen 8">
          <a:extLst>
            <a:ext uri="{FF2B5EF4-FFF2-40B4-BE49-F238E27FC236}">
              <a16:creationId xmlns:a16="http://schemas.microsoft.com/office/drawing/2014/main" id="{50C396D4-9CD9-4DDA-A4F5-E6F35FFF20F5}"/>
            </a:ext>
          </a:extLst>
        </xdr:cNvPr>
        <xdr:cNvPicPr>
          <a:picLocks noChangeAspect="1"/>
        </xdr:cNvPicPr>
      </xdr:nvPicPr>
      <xdr:blipFill>
        <a:blip xmlns:r="http://schemas.openxmlformats.org/officeDocument/2006/relationships" r:embed="rId4"/>
        <a:stretch>
          <a:fillRect/>
        </a:stretch>
      </xdr:blipFill>
      <xdr:spPr>
        <a:xfrm>
          <a:off x="10210799" y="342900"/>
          <a:ext cx="1470488" cy="273631"/>
        </a:xfrm>
        <a:prstGeom prst="rect">
          <a:avLst/>
        </a:prstGeom>
      </xdr:spPr>
    </xdr:pic>
    <xdr:clientData/>
  </xdr:oneCellAnchor>
  <xdr:twoCellAnchor editAs="oneCell">
    <xdr:from>
      <xdr:col>11</xdr:col>
      <xdr:colOff>0</xdr:colOff>
      <xdr:row>0</xdr:row>
      <xdr:rowOff>0</xdr:rowOff>
    </xdr:from>
    <xdr:to>
      <xdr:col>11</xdr:col>
      <xdr:colOff>2012471</xdr:colOff>
      <xdr:row>2</xdr:row>
      <xdr:rowOff>75238</xdr:rowOff>
    </xdr:to>
    <xdr:pic>
      <xdr:nvPicPr>
        <xdr:cNvPr id="10" name="Imagen 9">
          <a:extLst>
            <a:ext uri="{FF2B5EF4-FFF2-40B4-BE49-F238E27FC236}">
              <a16:creationId xmlns:a16="http://schemas.microsoft.com/office/drawing/2014/main" id="{922281BF-55EF-4310-80C7-25C187AB107D}"/>
            </a:ext>
          </a:extLst>
        </xdr:cNvPr>
        <xdr:cNvPicPr>
          <a:picLocks noChangeAspect="1"/>
        </xdr:cNvPicPr>
      </xdr:nvPicPr>
      <xdr:blipFill>
        <a:blip xmlns:r="http://schemas.openxmlformats.org/officeDocument/2006/relationships" r:embed="rId4"/>
        <a:stretch>
          <a:fillRect/>
        </a:stretch>
      </xdr:blipFill>
      <xdr:spPr>
        <a:xfrm>
          <a:off x="22145625" y="0"/>
          <a:ext cx="2012471" cy="751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id="{1074F362-3851-49D7-9424-F61D70F8368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31129395" y="686462"/>
          <a:ext cx="4348916"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138545</xdr:colOff>
      <xdr:row>0</xdr:row>
      <xdr:rowOff>0</xdr:rowOff>
    </xdr:from>
    <xdr:to>
      <xdr:col>1</xdr:col>
      <xdr:colOff>1112693</xdr:colOff>
      <xdr:row>1</xdr:row>
      <xdr:rowOff>369743</xdr:rowOff>
    </xdr:to>
    <xdr:pic>
      <xdr:nvPicPr>
        <xdr:cNvPr id="28" name="18 Imagen" descr="Logo CSJ RGB_01">
          <a:extLst>
            <a:ext uri="{FF2B5EF4-FFF2-40B4-BE49-F238E27FC236}">
              <a16:creationId xmlns:a16="http://schemas.microsoft.com/office/drawing/2014/main" id="{60FCB7A5-0AD7-4CB5-BB0C-382CA3AA4F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8545" y="0"/>
          <a:ext cx="1666875" cy="664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34" name="CuadroTexto 4">
          <a:extLst>
            <a:ext uri="{FF2B5EF4-FFF2-40B4-BE49-F238E27FC236}">
              <a16:creationId xmlns:a16="http://schemas.microsoft.com/office/drawing/2014/main" id="{A0152909-C993-4B04-AB40-6F2E41DFA16E}"/>
            </a:ext>
          </a:extLst>
        </xdr:cNvPr>
        <xdr:cNvSpPr txBox="1"/>
      </xdr:nvSpPr>
      <xdr:spPr>
        <a:xfrm>
          <a:off x="25328012" y="38100"/>
          <a:ext cx="1682003" cy="42775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216648</xdr:colOff>
      <xdr:row>0</xdr:row>
      <xdr:rowOff>38100</xdr:rowOff>
    </xdr:from>
    <xdr:to>
      <xdr:col>5</xdr:col>
      <xdr:colOff>1984376</xdr:colOff>
      <xdr:row>1</xdr:row>
      <xdr:rowOff>171449</xdr:rowOff>
    </xdr:to>
    <xdr:sp macro="" textlink="">
      <xdr:nvSpPr>
        <xdr:cNvPr id="35" name="CuadroTexto 4">
          <a:extLst>
            <a:ext uri="{FF2B5EF4-FFF2-40B4-BE49-F238E27FC236}">
              <a16:creationId xmlns:a16="http://schemas.microsoft.com/office/drawing/2014/main" id="{8340AB98-AF30-4801-8DF0-4F6C6F9500C6}"/>
            </a:ext>
          </a:extLst>
        </xdr:cNvPr>
        <xdr:cNvSpPr txBox="1"/>
      </xdr:nvSpPr>
      <xdr:spPr>
        <a:xfrm>
          <a:off x="25328012" y="38100"/>
          <a:ext cx="1682003" cy="42775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oneCellAnchor>
    <xdr:from>
      <xdr:col>5</xdr:col>
      <xdr:colOff>1266824</xdr:colOff>
      <xdr:row>1</xdr:row>
      <xdr:rowOff>57150</xdr:rowOff>
    </xdr:from>
    <xdr:ext cx="1470488" cy="273631"/>
    <xdr:pic>
      <xdr:nvPicPr>
        <xdr:cNvPr id="36" name="Imagen 35">
          <a:extLst>
            <a:ext uri="{FF2B5EF4-FFF2-40B4-BE49-F238E27FC236}">
              <a16:creationId xmlns:a16="http://schemas.microsoft.com/office/drawing/2014/main" id="{6D1BCEDB-3B49-4A38-8510-266249C90687}"/>
            </a:ext>
          </a:extLst>
        </xdr:cNvPr>
        <xdr:cNvPicPr>
          <a:picLocks noChangeAspect="1"/>
        </xdr:cNvPicPr>
      </xdr:nvPicPr>
      <xdr:blipFill>
        <a:blip xmlns:r="http://schemas.openxmlformats.org/officeDocument/2006/relationships" r:embed="rId4"/>
        <a:stretch>
          <a:fillRect/>
        </a:stretch>
      </xdr:blipFill>
      <xdr:spPr>
        <a:xfrm>
          <a:off x="26378188" y="351559"/>
          <a:ext cx="1470488" cy="273631"/>
        </a:xfrm>
        <a:prstGeom prst="rect">
          <a:avLst/>
        </a:prstGeom>
      </xdr:spPr>
    </xdr:pic>
    <xdr:clientData/>
  </xdr:oneCellAnchor>
  <xdr:twoCellAnchor editAs="oneCell">
    <xdr:from>
      <xdr:col>11</xdr:col>
      <xdr:colOff>0</xdr:colOff>
      <xdr:row>0</xdr:row>
      <xdr:rowOff>0</xdr:rowOff>
    </xdr:from>
    <xdr:to>
      <xdr:col>11</xdr:col>
      <xdr:colOff>2012471</xdr:colOff>
      <xdr:row>2</xdr:row>
      <xdr:rowOff>75238</xdr:rowOff>
    </xdr:to>
    <xdr:pic>
      <xdr:nvPicPr>
        <xdr:cNvPr id="37" name="Imagen 36">
          <a:extLst>
            <a:ext uri="{FF2B5EF4-FFF2-40B4-BE49-F238E27FC236}">
              <a16:creationId xmlns:a16="http://schemas.microsoft.com/office/drawing/2014/main" id="{AEE5F8D2-C21B-4C97-8F8F-8F87741BE703}"/>
            </a:ext>
          </a:extLst>
        </xdr:cNvPr>
        <xdr:cNvPicPr>
          <a:picLocks noChangeAspect="1"/>
        </xdr:cNvPicPr>
      </xdr:nvPicPr>
      <xdr:blipFill>
        <a:blip xmlns:r="http://schemas.openxmlformats.org/officeDocument/2006/relationships" r:embed="rId4"/>
        <a:stretch>
          <a:fillRect/>
        </a:stretch>
      </xdr:blipFill>
      <xdr:spPr>
        <a:xfrm>
          <a:off x="20106409" y="0"/>
          <a:ext cx="2006286" cy="76796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37591FC6-5E6E-4188-88AF-1A76B4700707}"/>
            </a:ext>
          </a:extLst>
        </xdr:cNvPr>
        <xdr:cNvSpPr txBox="1"/>
      </xdr:nvSpPr>
      <xdr:spPr>
        <a:xfrm>
          <a:off x="26055171"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id="{AB048B74-53AA-4B30-B2A2-BF7CC16657C3}"/>
            </a:ext>
          </a:extLst>
        </xdr:cNvPr>
        <xdr:cNvGrpSpPr>
          <a:grpSpLocks/>
        </xdr:cNvGrpSpPr>
      </xdr:nvGrpSpPr>
      <xdr:grpSpPr bwMode="auto">
        <a:xfrm>
          <a:off x="31129395" y="686462"/>
          <a:ext cx="4348916" cy="0"/>
          <a:chOff x="2381" y="720"/>
          <a:chExt cx="3154" cy="65"/>
        </a:xfrm>
      </xdr:grpSpPr>
      <xdr:pic>
        <xdr:nvPicPr>
          <xdr:cNvPr id="4" name="6 Imagen">
            <a:extLst>
              <a:ext uri="{FF2B5EF4-FFF2-40B4-BE49-F238E27FC236}">
                <a16:creationId xmlns:a16="http://schemas.microsoft.com/office/drawing/2014/main" id="{4555BDF6-3764-4596-DA63-852F703C65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ADF554FD-BC22-D167-1D62-23A6A883D22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138545</xdr:colOff>
      <xdr:row>0</xdr:row>
      <xdr:rowOff>0</xdr:rowOff>
    </xdr:from>
    <xdr:to>
      <xdr:col>1</xdr:col>
      <xdr:colOff>1112693</xdr:colOff>
      <xdr:row>1</xdr:row>
      <xdr:rowOff>369743</xdr:rowOff>
    </xdr:to>
    <xdr:pic>
      <xdr:nvPicPr>
        <xdr:cNvPr id="6" name="18 Imagen" descr="Logo CSJ RGB_01">
          <a:extLst>
            <a:ext uri="{FF2B5EF4-FFF2-40B4-BE49-F238E27FC236}">
              <a16:creationId xmlns:a16="http://schemas.microsoft.com/office/drawing/2014/main" id="{4D491734-2721-4314-A98A-64EEE1E35F1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8545" y="0"/>
          <a:ext cx="1669473" cy="6554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280CA5A0-F767-43CB-B62D-F17EE76AEE1D}"/>
            </a:ext>
          </a:extLst>
        </xdr:cNvPr>
        <xdr:cNvSpPr txBox="1"/>
      </xdr:nvSpPr>
      <xdr:spPr>
        <a:xfrm>
          <a:off x="9160623" y="38100"/>
          <a:ext cx="1767728"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216648</xdr:colOff>
      <xdr:row>0</xdr:row>
      <xdr:rowOff>38100</xdr:rowOff>
    </xdr:from>
    <xdr:to>
      <xdr:col>5</xdr:col>
      <xdr:colOff>1984376</xdr:colOff>
      <xdr:row>1</xdr:row>
      <xdr:rowOff>171449</xdr:rowOff>
    </xdr:to>
    <xdr:sp macro="" textlink="">
      <xdr:nvSpPr>
        <xdr:cNvPr id="8" name="CuadroTexto 4">
          <a:extLst>
            <a:ext uri="{FF2B5EF4-FFF2-40B4-BE49-F238E27FC236}">
              <a16:creationId xmlns:a16="http://schemas.microsoft.com/office/drawing/2014/main" id="{52621816-0504-4F57-9A8E-5E7D5688AA61}"/>
            </a:ext>
          </a:extLst>
        </xdr:cNvPr>
        <xdr:cNvSpPr txBox="1"/>
      </xdr:nvSpPr>
      <xdr:spPr>
        <a:xfrm>
          <a:off x="9160623" y="38100"/>
          <a:ext cx="1767728"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oneCellAnchor>
    <xdr:from>
      <xdr:col>5</xdr:col>
      <xdr:colOff>1266824</xdr:colOff>
      <xdr:row>1</xdr:row>
      <xdr:rowOff>57150</xdr:rowOff>
    </xdr:from>
    <xdr:ext cx="1470488" cy="273631"/>
    <xdr:pic>
      <xdr:nvPicPr>
        <xdr:cNvPr id="9" name="Imagen 8">
          <a:extLst>
            <a:ext uri="{FF2B5EF4-FFF2-40B4-BE49-F238E27FC236}">
              <a16:creationId xmlns:a16="http://schemas.microsoft.com/office/drawing/2014/main" id="{BA2469F0-DAEA-46BC-93E6-1AC5695B6CA9}"/>
            </a:ext>
          </a:extLst>
        </xdr:cNvPr>
        <xdr:cNvPicPr>
          <a:picLocks noChangeAspect="1"/>
        </xdr:cNvPicPr>
      </xdr:nvPicPr>
      <xdr:blipFill>
        <a:blip xmlns:r="http://schemas.openxmlformats.org/officeDocument/2006/relationships" r:embed="rId4"/>
        <a:stretch>
          <a:fillRect/>
        </a:stretch>
      </xdr:blipFill>
      <xdr:spPr>
        <a:xfrm>
          <a:off x="10210799" y="342900"/>
          <a:ext cx="1470488" cy="273631"/>
        </a:xfrm>
        <a:prstGeom prst="rect">
          <a:avLst/>
        </a:prstGeom>
      </xdr:spPr>
    </xdr:pic>
    <xdr:clientData/>
  </xdr:oneCellAnchor>
  <xdr:twoCellAnchor editAs="oneCell">
    <xdr:from>
      <xdr:col>11</xdr:col>
      <xdr:colOff>0</xdr:colOff>
      <xdr:row>0</xdr:row>
      <xdr:rowOff>0</xdr:rowOff>
    </xdr:from>
    <xdr:to>
      <xdr:col>11</xdr:col>
      <xdr:colOff>2012471</xdr:colOff>
      <xdr:row>2</xdr:row>
      <xdr:rowOff>75238</xdr:rowOff>
    </xdr:to>
    <xdr:pic>
      <xdr:nvPicPr>
        <xdr:cNvPr id="10" name="Imagen 9">
          <a:extLst>
            <a:ext uri="{FF2B5EF4-FFF2-40B4-BE49-F238E27FC236}">
              <a16:creationId xmlns:a16="http://schemas.microsoft.com/office/drawing/2014/main" id="{519E116F-6F08-4EAC-A9B8-C11048CAF6A8}"/>
            </a:ext>
          </a:extLst>
        </xdr:cNvPr>
        <xdr:cNvPicPr>
          <a:picLocks noChangeAspect="1"/>
        </xdr:cNvPicPr>
      </xdr:nvPicPr>
      <xdr:blipFill>
        <a:blip xmlns:r="http://schemas.openxmlformats.org/officeDocument/2006/relationships" r:embed="rId4"/>
        <a:stretch>
          <a:fillRect/>
        </a:stretch>
      </xdr:blipFill>
      <xdr:spPr>
        <a:xfrm>
          <a:off x="22145625" y="0"/>
          <a:ext cx="2012471" cy="751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0A211332-EF5D-4FC3-9467-4786250387D6}"/>
            </a:ext>
          </a:extLst>
        </xdr:cNvPr>
        <xdr:cNvSpPr txBox="1"/>
      </xdr:nvSpPr>
      <xdr:spPr>
        <a:xfrm>
          <a:off x="26055171"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id="{C88280E9-CFAE-4178-9E67-7BBFA4CEB400}"/>
            </a:ext>
          </a:extLst>
        </xdr:cNvPr>
        <xdr:cNvGrpSpPr>
          <a:grpSpLocks/>
        </xdr:cNvGrpSpPr>
      </xdr:nvGrpSpPr>
      <xdr:grpSpPr bwMode="auto">
        <a:xfrm>
          <a:off x="31129395" y="686462"/>
          <a:ext cx="4348916" cy="0"/>
          <a:chOff x="2381" y="720"/>
          <a:chExt cx="3154" cy="65"/>
        </a:xfrm>
      </xdr:grpSpPr>
      <xdr:pic>
        <xdr:nvPicPr>
          <xdr:cNvPr id="4" name="6 Imagen">
            <a:extLst>
              <a:ext uri="{FF2B5EF4-FFF2-40B4-BE49-F238E27FC236}">
                <a16:creationId xmlns:a16="http://schemas.microsoft.com/office/drawing/2014/main" id="{65A91239-B897-B3F4-D680-0527259084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3104C4AA-C6D4-007F-04D7-03ED163BEF8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138545</xdr:colOff>
      <xdr:row>0</xdr:row>
      <xdr:rowOff>0</xdr:rowOff>
    </xdr:from>
    <xdr:to>
      <xdr:col>1</xdr:col>
      <xdr:colOff>1112693</xdr:colOff>
      <xdr:row>1</xdr:row>
      <xdr:rowOff>369743</xdr:rowOff>
    </xdr:to>
    <xdr:pic>
      <xdr:nvPicPr>
        <xdr:cNvPr id="6" name="18 Imagen" descr="Logo CSJ RGB_01">
          <a:extLst>
            <a:ext uri="{FF2B5EF4-FFF2-40B4-BE49-F238E27FC236}">
              <a16:creationId xmlns:a16="http://schemas.microsoft.com/office/drawing/2014/main" id="{80123094-3509-4FD6-918A-4C348E2DEF5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8545" y="0"/>
          <a:ext cx="1669473" cy="6554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48D1A6AF-CB15-4C93-8B96-2DAAD0D11316}"/>
            </a:ext>
          </a:extLst>
        </xdr:cNvPr>
        <xdr:cNvSpPr txBox="1"/>
      </xdr:nvSpPr>
      <xdr:spPr>
        <a:xfrm>
          <a:off x="9160623" y="38100"/>
          <a:ext cx="1767728"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216648</xdr:colOff>
      <xdr:row>0</xdr:row>
      <xdr:rowOff>38100</xdr:rowOff>
    </xdr:from>
    <xdr:to>
      <xdr:col>5</xdr:col>
      <xdr:colOff>1984376</xdr:colOff>
      <xdr:row>1</xdr:row>
      <xdr:rowOff>171449</xdr:rowOff>
    </xdr:to>
    <xdr:sp macro="" textlink="">
      <xdr:nvSpPr>
        <xdr:cNvPr id="8" name="CuadroTexto 4">
          <a:extLst>
            <a:ext uri="{FF2B5EF4-FFF2-40B4-BE49-F238E27FC236}">
              <a16:creationId xmlns:a16="http://schemas.microsoft.com/office/drawing/2014/main" id="{206380DB-6229-4115-A309-C558382FDAE1}"/>
            </a:ext>
          </a:extLst>
        </xdr:cNvPr>
        <xdr:cNvSpPr txBox="1"/>
      </xdr:nvSpPr>
      <xdr:spPr>
        <a:xfrm>
          <a:off x="9160623" y="38100"/>
          <a:ext cx="1767728"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oneCellAnchor>
    <xdr:from>
      <xdr:col>5</xdr:col>
      <xdr:colOff>1266824</xdr:colOff>
      <xdr:row>1</xdr:row>
      <xdr:rowOff>57150</xdr:rowOff>
    </xdr:from>
    <xdr:ext cx="1470488" cy="273631"/>
    <xdr:pic>
      <xdr:nvPicPr>
        <xdr:cNvPr id="9" name="Imagen 8">
          <a:extLst>
            <a:ext uri="{FF2B5EF4-FFF2-40B4-BE49-F238E27FC236}">
              <a16:creationId xmlns:a16="http://schemas.microsoft.com/office/drawing/2014/main" id="{510099AE-6AF0-4DCA-81F8-0909FFF6D7D6}"/>
            </a:ext>
          </a:extLst>
        </xdr:cNvPr>
        <xdr:cNvPicPr>
          <a:picLocks noChangeAspect="1"/>
        </xdr:cNvPicPr>
      </xdr:nvPicPr>
      <xdr:blipFill>
        <a:blip xmlns:r="http://schemas.openxmlformats.org/officeDocument/2006/relationships" r:embed="rId4"/>
        <a:stretch>
          <a:fillRect/>
        </a:stretch>
      </xdr:blipFill>
      <xdr:spPr>
        <a:xfrm>
          <a:off x="10210799" y="342900"/>
          <a:ext cx="1470488" cy="273631"/>
        </a:xfrm>
        <a:prstGeom prst="rect">
          <a:avLst/>
        </a:prstGeom>
      </xdr:spPr>
    </xdr:pic>
    <xdr:clientData/>
  </xdr:oneCellAnchor>
  <xdr:twoCellAnchor editAs="oneCell">
    <xdr:from>
      <xdr:col>11</xdr:col>
      <xdr:colOff>0</xdr:colOff>
      <xdr:row>0</xdr:row>
      <xdr:rowOff>0</xdr:rowOff>
    </xdr:from>
    <xdr:to>
      <xdr:col>11</xdr:col>
      <xdr:colOff>2012471</xdr:colOff>
      <xdr:row>2</xdr:row>
      <xdr:rowOff>75238</xdr:rowOff>
    </xdr:to>
    <xdr:pic>
      <xdr:nvPicPr>
        <xdr:cNvPr id="10" name="Imagen 9">
          <a:extLst>
            <a:ext uri="{FF2B5EF4-FFF2-40B4-BE49-F238E27FC236}">
              <a16:creationId xmlns:a16="http://schemas.microsoft.com/office/drawing/2014/main" id="{8C27F2EE-85CB-4004-AA7A-9CC0FEB70AF5}"/>
            </a:ext>
          </a:extLst>
        </xdr:cNvPr>
        <xdr:cNvPicPr>
          <a:picLocks noChangeAspect="1"/>
        </xdr:cNvPicPr>
      </xdr:nvPicPr>
      <xdr:blipFill>
        <a:blip xmlns:r="http://schemas.openxmlformats.org/officeDocument/2006/relationships" r:embed="rId4"/>
        <a:stretch>
          <a:fillRect/>
        </a:stretch>
      </xdr:blipFill>
      <xdr:spPr>
        <a:xfrm>
          <a:off x="22145625" y="0"/>
          <a:ext cx="2012471" cy="7515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8"/>
  <sheetViews>
    <sheetView tabSelected="1" zoomScale="85" zoomScaleNormal="85" workbookViewId="0">
      <pane ySplit="8" topLeftCell="A9" activePane="bottomLeft" state="frozen"/>
      <selection pane="bottomLeft" activeCell="B7" sqref="B7:E7"/>
    </sheetView>
  </sheetViews>
  <sheetFormatPr baseColWidth="10" defaultColWidth="10.5703125" defaultRowHeight="12.75" x14ac:dyDescent="0.25"/>
  <cols>
    <col min="1" max="1" width="44.42578125" style="23" customWidth="1"/>
    <col min="2" max="2" width="15.5703125" style="33" customWidth="1"/>
    <col min="3" max="3" width="39.42578125" style="29" customWidth="1"/>
    <col min="4" max="4" width="24.140625" style="33" customWidth="1"/>
    <col min="5" max="5" width="46.5703125" style="29" customWidth="1"/>
    <col min="6" max="16384" width="10.5703125" style="16"/>
  </cols>
  <sheetData>
    <row r="1" spans="1:8" ht="19.5" customHeight="1" x14ac:dyDescent="0.25">
      <c r="A1" s="21"/>
      <c r="B1" s="111" t="s">
        <v>0</v>
      </c>
      <c r="C1" s="111"/>
      <c r="D1" s="111"/>
      <c r="E1" s="24"/>
      <c r="F1" s="21"/>
      <c r="G1" s="21"/>
      <c r="H1" s="21"/>
    </row>
    <row r="2" spans="1:8" ht="18.75" customHeight="1" x14ac:dyDescent="0.25">
      <c r="A2" s="21"/>
      <c r="B2" s="111" t="s">
        <v>89</v>
      </c>
      <c r="C2" s="111"/>
      <c r="D2" s="111"/>
      <c r="E2" s="24"/>
      <c r="F2" s="21"/>
      <c r="G2" s="21"/>
      <c r="H2" s="21"/>
    </row>
    <row r="3" spans="1:8" ht="12.75" customHeight="1" x14ac:dyDescent="0.25">
      <c r="A3" s="21"/>
      <c r="B3" s="25"/>
      <c r="C3" s="25"/>
      <c r="D3" s="25"/>
      <c r="E3" s="24"/>
      <c r="F3" s="21"/>
      <c r="G3" s="21"/>
      <c r="H3" s="21"/>
    </row>
    <row r="4" spans="1:8" ht="12.75" customHeight="1" x14ac:dyDescent="0.25">
      <c r="A4" s="21"/>
      <c r="B4" s="25"/>
      <c r="C4" s="25"/>
      <c r="D4" s="25"/>
      <c r="E4" s="24"/>
      <c r="F4" s="21"/>
      <c r="G4" s="21"/>
      <c r="H4" s="21"/>
    </row>
    <row r="5" spans="1:8" ht="54.75" customHeight="1" x14ac:dyDescent="0.25">
      <c r="A5" s="8" t="s">
        <v>92</v>
      </c>
      <c r="B5" s="113"/>
      <c r="C5" s="113"/>
      <c r="D5" s="9" t="s">
        <v>109</v>
      </c>
      <c r="E5" s="22" t="s">
        <v>145</v>
      </c>
    </row>
    <row r="6" spans="1:8" ht="16.7" customHeight="1" x14ac:dyDescent="0.25">
      <c r="A6" s="7"/>
      <c r="B6" s="26"/>
      <c r="C6" s="26"/>
      <c r="D6" s="27"/>
      <c r="E6" s="28"/>
    </row>
    <row r="7" spans="1:8" ht="54.75" customHeight="1" x14ac:dyDescent="0.25">
      <c r="A7" s="9" t="s">
        <v>93</v>
      </c>
      <c r="B7" s="113" t="s">
        <v>146</v>
      </c>
      <c r="C7" s="113"/>
      <c r="D7" s="113"/>
      <c r="E7" s="113"/>
    </row>
    <row r="8" spans="1:8" ht="13.35" customHeight="1" x14ac:dyDescent="0.25">
      <c r="A8" s="7"/>
      <c r="B8" s="27"/>
      <c r="D8" s="30"/>
      <c r="E8" s="30"/>
    </row>
    <row r="9" spans="1:8" ht="21" customHeight="1" x14ac:dyDescent="0.25">
      <c r="A9" s="7" t="s">
        <v>110</v>
      </c>
      <c r="B9" s="48" t="s">
        <v>111</v>
      </c>
      <c r="C9" s="31"/>
      <c r="D9" s="32"/>
      <c r="E9" s="32"/>
    </row>
    <row r="10" spans="1:8" ht="21" customHeight="1" x14ac:dyDescent="0.25">
      <c r="A10" s="7"/>
      <c r="B10" s="27"/>
      <c r="D10" s="30"/>
      <c r="E10" s="30"/>
    </row>
    <row r="11" spans="1:8" x14ac:dyDescent="0.25">
      <c r="A11" s="112" t="s">
        <v>16</v>
      </c>
      <c r="B11" s="112"/>
      <c r="C11" s="112"/>
      <c r="D11" s="112"/>
      <c r="E11" s="112"/>
    </row>
    <row r="12" spans="1:8" ht="12.75" customHeight="1" x14ac:dyDescent="0.25">
      <c r="A12" s="5" t="s">
        <v>113</v>
      </c>
      <c r="B12" s="5" t="s">
        <v>17</v>
      </c>
      <c r="C12" s="5" t="s">
        <v>114</v>
      </c>
      <c r="D12" s="5" t="s">
        <v>18</v>
      </c>
      <c r="E12" s="5" t="s">
        <v>115</v>
      </c>
    </row>
    <row r="13" spans="1:8" ht="12.75" customHeight="1" x14ac:dyDescent="0.25">
      <c r="A13" s="5"/>
      <c r="B13" s="5"/>
      <c r="C13" s="5"/>
      <c r="D13" s="5"/>
      <c r="E13" s="5"/>
    </row>
    <row r="14" spans="1:8" ht="63" customHeight="1" x14ac:dyDescent="0.25">
      <c r="A14" s="117" t="s">
        <v>82</v>
      </c>
      <c r="B14" s="201">
        <v>1</v>
      </c>
      <c r="C14" s="189" t="s">
        <v>132</v>
      </c>
      <c r="D14" s="201">
        <v>1</v>
      </c>
      <c r="E14" s="202" t="s">
        <v>133</v>
      </c>
    </row>
    <row r="15" spans="1:8" ht="48" customHeight="1" x14ac:dyDescent="0.25">
      <c r="A15" s="118"/>
      <c r="B15" s="201">
        <v>2</v>
      </c>
      <c r="C15" s="189" t="s">
        <v>195</v>
      </c>
      <c r="D15" s="201">
        <v>2</v>
      </c>
      <c r="E15" s="202" t="s">
        <v>196</v>
      </c>
    </row>
    <row r="16" spans="1:8" ht="76.5" customHeight="1" x14ac:dyDescent="0.25">
      <c r="A16" s="118"/>
      <c r="B16" s="201">
        <v>3</v>
      </c>
      <c r="C16" s="189" t="s">
        <v>154</v>
      </c>
      <c r="D16" s="201"/>
      <c r="E16" s="202"/>
    </row>
    <row r="17" spans="1:5" ht="56.25" customHeight="1" x14ac:dyDescent="0.25">
      <c r="A17" s="118"/>
      <c r="B17" s="201">
        <v>4</v>
      </c>
      <c r="C17" s="189" t="s">
        <v>197</v>
      </c>
      <c r="D17" s="201"/>
      <c r="E17" s="202"/>
    </row>
    <row r="18" spans="1:5" ht="63.75" customHeight="1" x14ac:dyDescent="0.25">
      <c r="A18" s="119"/>
      <c r="B18" s="201">
        <v>5</v>
      </c>
      <c r="C18" s="189" t="s">
        <v>198</v>
      </c>
      <c r="D18" s="201"/>
      <c r="E18" s="202"/>
    </row>
    <row r="19" spans="1:5" ht="76.5" x14ac:dyDescent="0.25">
      <c r="A19" s="114" t="s">
        <v>121</v>
      </c>
      <c r="B19" s="201">
        <v>6</v>
      </c>
      <c r="C19" s="189" t="s">
        <v>211</v>
      </c>
      <c r="D19" s="201">
        <v>3</v>
      </c>
      <c r="E19" s="189" t="s">
        <v>212</v>
      </c>
    </row>
    <row r="20" spans="1:5" ht="80.25" customHeight="1" x14ac:dyDescent="0.25">
      <c r="A20" s="115"/>
      <c r="B20" s="201">
        <v>7</v>
      </c>
      <c r="C20" s="189" t="s">
        <v>199</v>
      </c>
      <c r="D20" s="201">
        <v>4</v>
      </c>
      <c r="E20" s="189" t="s">
        <v>200</v>
      </c>
    </row>
    <row r="21" spans="1:5" ht="63" customHeight="1" x14ac:dyDescent="0.25">
      <c r="A21" s="116"/>
      <c r="B21" s="201">
        <v>8</v>
      </c>
      <c r="C21" s="189" t="s">
        <v>213</v>
      </c>
      <c r="D21" s="201"/>
      <c r="E21" s="189"/>
    </row>
    <row r="22" spans="1:5" ht="76.5" customHeight="1" x14ac:dyDescent="0.25">
      <c r="A22" s="117" t="s">
        <v>122</v>
      </c>
      <c r="B22" s="201">
        <v>9</v>
      </c>
      <c r="C22" s="203" t="s">
        <v>147</v>
      </c>
      <c r="D22" s="201">
        <v>5</v>
      </c>
      <c r="E22" s="189" t="s">
        <v>135</v>
      </c>
    </row>
    <row r="23" spans="1:5" ht="76.5" customHeight="1" x14ac:dyDescent="0.25">
      <c r="A23" s="118"/>
      <c r="B23" s="201">
        <v>10</v>
      </c>
      <c r="C23" s="189" t="s">
        <v>134</v>
      </c>
      <c r="D23" s="201">
        <v>6</v>
      </c>
      <c r="E23" s="202" t="s">
        <v>194</v>
      </c>
    </row>
    <row r="24" spans="1:5" ht="91.5" customHeight="1" x14ac:dyDescent="0.25">
      <c r="A24" s="118"/>
      <c r="B24" s="201">
        <v>11</v>
      </c>
      <c r="C24" s="189" t="s">
        <v>201</v>
      </c>
      <c r="D24" s="201">
        <v>7</v>
      </c>
      <c r="E24" s="202" t="s">
        <v>202</v>
      </c>
    </row>
    <row r="25" spans="1:5" ht="63.75" customHeight="1" x14ac:dyDescent="0.25">
      <c r="A25" s="118"/>
      <c r="B25" s="201">
        <v>12</v>
      </c>
      <c r="C25" s="189" t="s">
        <v>214</v>
      </c>
      <c r="D25" s="201"/>
      <c r="E25" s="202"/>
    </row>
    <row r="26" spans="1:5" ht="55.5" customHeight="1" x14ac:dyDescent="0.25">
      <c r="A26" s="119"/>
      <c r="B26" s="201">
        <v>13</v>
      </c>
      <c r="C26" s="189" t="s">
        <v>215</v>
      </c>
      <c r="D26" s="201"/>
      <c r="E26" s="189"/>
    </row>
    <row r="27" spans="1:5" ht="66" customHeight="1" x14ac:dyDescent="0.25">
      <c r="A27" s="117" t="s">
        <v>148</v>
      </c>
      <c r="B27" s="201">
        <v>14</v>
      </c>
      <c r="C27" s="189" t="s">
        <v>216</v>
      </c>
      <c r="D27" s="201">
        <v>8</v>
      </c>
      <c r="E27" s="202" t="s">
        <v>217</v>
      </c>
    </row>
    <row r="28" spans="1:5" ht="59.25" customHeight="1" x14ac:dyDescent="0.25">
      <c r="A28" s="118"/>
      <c r="B28" s="201">
        <v>15</v>
      </c>
      <c r="C28" s="189" t="s">
        <v>218</v>
      </c>
      <c r="D28" s="201">
        <v>9</v>
      </c>
      <c r="E28" s="189" t="s">
        <v>219</v>
      </c>
    </row>
    <row r="29" spans="1:5" ht="94.5" customHeight="1" x14ac:dyDescent="0.25">
      <c r="A29" s="118"/>
      <c r="B29" s="201">
        <v>16</v>
      </c>
      <c r="C29" s="189" t="s">
        <v>156</v>
      </c>
      <c r="D29" s="201">
        <v>10</v>
      </c>
      <c r="E29" s="189" t="s">
        <v>155</v>
      </c>
    </row>
    <row r="30" spans="1:5" ht="67.5" customHeight="1" x14ac:dyDescent="0.25">
      <c r="A30" s="118"/>
      <c r="B30" s="201">
        <v>17</v>
      </c>
      <c r="C30" s="189" t="s">
        <v>220</v>
      </c>
      <c r="D30" s="201">
        <v>11</v>
      </c>
      <c r="E30" s="189" t="s">
        <v>203</v>
      </c>
    </row>
    <row r="31" spans="1:5" ht="45" customHeight="1" x14ac:dyDescent="0.25">
      <c r="A31" s="117" t="s">
        <v>136</v>
      </c>
      <c r="B31" s="201">
        <v>18</v>
      </c>
      <c r="C31" s="189" t="s">
        <v>221</v>
      </c>
      <c r="D31" s="201">
        <v>12</v>
      </c>
      <c r="E31" s="202" t="s">
        <v>157</v>
      </c>
    </row>
    <row r="32" spans="1:5" ht="62.25" customHeight="1" x14ac:dyDescent="0.25">
      <c r="A32" s="118"/>
      <c r="B32" s="201">
        <v>19</v>
      </c>
      <c r="C32" s="189" t="s">
        <v>222</v>
      </c>
      <c r="D32" s="201"/>
      <c r="E32" s="202"/>
    </row>
    <row r="33" spans="1:5" ht="54.75" customHeight="1" x14ac:dyDescent="0.25">
      <c r="A33" s="119"/>
      <c r="B33" s="201">
        <v>20</v>
      </c>
      <c r="C33" s="189" t="s">
        <v>223</v>
      </c>
      <c r="D33" s="201"/>
      <c r="E33" s="202"/>
    </row>
    <row r="34" spans="1:5" ht="69" customHeight="1" x14ac:dyDescent="0.25">
      <c r="A34" s="117" t="s">
        <v>282</v>
      </c>
      <c r="B34" s="201">
        <v>21</v>
      </c>
      <c r="C34" s="189" t="s">
        <v>158</v>
      </c>
      <c r="D34" s="201">
        <v>13</v>
      </c>
      <c r="E34" s="202" t="s">
        <v>224</v>
      </c>
    </row>
    <row r="35" spans="1:5" ht="75.75" customHeight="1" x14ac:dyDescent="0.25">
      <c r="A35" s="120"/>
      <c r="B35" s="201">
        <v>22</v>
      </c>
      <c r="C35" s="189" t="s">
        <v>225</v>
      </c>
      <c r="D35" s="201">
        <v>14</v>
      </c>
      <c r="E35" s="202" t="s">
        <v>204</v>
      </c>
    </row>
    <row r="36" spans="1:5" ht="91.5" customHeight="1" x14ac:dyDescent="0.25">
      <c r="A36" s="120"/>
      <c r="B36" s="201">
        <v>23</v>
      </c>
      <c r="C36" s="189" t="s">
        <v>226</v>
      </c>
      <c r="D36" s="201">
        <v>15</v>
      </c>
      <c r="E36" s="202" t="s">
        <v>205</v>
      </c>
    </row>
    <row r="37" spans="1:5" ht="69.75" customHeight="1" x14ac:dyDescent="0.25">
      <c r="A37" s="121"/>
      <c r="B37" s="201">
        <v>24</v>
      </c>
      <c r="C37" s="189" t="s">
        <v>227</v>
      </c>
      <c r="D37" s="201">
        <v>16</v>
      </c>
      <c r="E37" s="202" t="s">
        <v>228</v>
      </c>
    </row>
    <row r="38" spans="1:5" x14ac:dyDescent="0.25">
      <c r="A38" s="112" t="s">
        <v>20</v>
      </c>
      <c r="B38" s="112"/>
      <c r="C38" s="112"/>
      <c r="D38" s="112"/>
      <c r="E38" s="112"/>
    </row>
    <row r="39" spans="1:5" x14ac:dyDescent="0.25">
      <c r="A39" s="17" t="s">
        <v>116</v>
      </c>
      <c r="B39" s="18" t="s">
        <v>17</v>
      </c>
      <c r="C39" s="19" t="s">
        <v>117</v>
      </c>
      <c r="D39" s="19" t="s">
        <v>18</v>
      </c>
      <c r="E39" s="19" t="s">
        <v>118</v>
      </c>
    </row>
    <row r="40" spans="1:5" ht="58.5" customHeight="1" x14ac:dyDescent="0.25">
      <c r="A40" s="126" t="s">
        <v>128</v>
      </c>
      <c r="B40" s="201">
        <v>1</v>
      </c>
      <c r="C40" s="204" t="s">
        <v>229</v>
      </c>
      <c r="D40" s="205">
        <v>1</v>
      </c>
      <c r="E40" s="204" t="s">
        <v>230</v>
      </c>
    </row>
    <row r="41" spans="1:5" ht="68.25" customHeight="1" x14ac:dyDescent="0.25">
      <c r="A41" s="127"/>
      <c r="B41" s="201">
        <v>2</v>
      </c>
      <c r="C41" s="204" t="s">
        <v>560</v>
      </c>
      <c r="D41" s="205">
        <v>2</v>
      </c>
      <c r="E41" s="206" t="s">
        <v>159</v>
      </c>
    </row>
    <row r="42" spans="1:5" ht="43.5" customHeight="1" x14ac:dyDescent="0.25">
      <c r="A42" s="127"/>
      <c r="B42" s="201"/>
      <c r="C42" s="204"/>
      <c r="D42" s="205">
        <v>3</v>
      </c>
      <c r="E42" s="206" t="s">
        <v>160</v>
      </c>
    </row>
    <row r="43" spans="1:5" ht="63" customHeight="1" x14ac:dyDescent="0.25">
      <c r="A43" s="127"/>
      <c r="B43" s="201"/>
      <c r="C43" s="204"/>
      <c r="D43" s="205">
        <v>4</v>
      </c>
      <c r="E43" s="206" t="s">
        <v>161</v>
      </c>
    </row>
    <row r="44" spans="1:5" ht="68.25" customHeight="1" x14ac:dyDescent="0.25">
      <c r="A44" s="127"/>
      <c r="B44" s="201"/>
      <c r="C44" s="204"/>
      <c r="D44" s="205">
        <v>5</v>
      </c>
      <c r="E44" s="206" t="s">
        <v>231</v>
      </c>
    </row>
    <row r="45" spans="1:5" s="20" customFormat="1" ht="66" customHeight="1" x14ac:dyDescent="0.25">
      <c r="A45" s="34" t="s">
        <v>131</v>
      </c>
      <c r="B45" s="201">
        <v>3</v>
      </c>
      <c r="C45" s="189" t="s">
        <v>233</v>
      </c>
      <c r="D45" s="205">
        <v>6</v>
      </c>
      <c r="E45" s="206" t="s">
        <v>232</v>
      </c>
    </row>
    <row r="46" spans="1:5" ht="80.25" customHeight="1" x14ac:dyDescent="0.25">
      <c r="A46" s="117" t="s">
        <v>129</v>
      </c>
      <c r="B46" s="201">
        <v>4</v>
      </c>
      <c r="C46" s="206" t="s">
        <v>137</v>
      </c>
      <c r="D46" s="207">
        <v>7</v>
      </c>
      <c r="E46" s="206" t="s">
        <v>234</v>
      </c>
    </row>
    <row r="47" spans="1:5" ht="85.5" customHeight="1" x14ac:dyDescent="0.25">
      <c r="A47" s="118"/>
      <c r="B47" s="201">
        <v>5</v>
      </c>
      <c r="C47" s="206" t="s">
        <v>162</v>
      </c>
      <c r="D47" s="207">
        <v>8</v>
      </c>
      <c r="E47" s="206" t="s">
        <v>206</v>
      </c>
    </row>
    <row r="48" spans="1:5" ht="68.25" customHeight="1" x14ac:dyDescent="0.25">
      <c r="A48" s="118"/>
      <c r="B48" s="201">
        <v>6</v>
      </c>
      <c r="C48" s="206" t="s">
        <v>561</v>
      </c>
      <c r="D48" s="207">
        <v>9</v>
      </c>
      <c r="E48" s="206" t="s">
        <v>163</v>
      </c>
    </row>
    <row r="49" spans="1:9" ht="54" customHeight="1" x14ac:dyDescent="0.25">
      <c r="A49" s="118"/>
      <c r="B49" s="201">
        <v>7</v>
      </c>
      <c r="C49" s="206" t="s">
        <v>235</v>
      </c>
      <c r="D49" s="207"/>
      <c r="E49" s="206"/>
    </row>
    <row r="50" spans="1:9" ht="64.5" customHeight="1" x14ac:dyDescent="0.25">
      <c r="A50" s="118"/>
      <c r="B50" s="201">
        <v>8</v>
      </c>
      <c r="C50" s="206" t="s">
        <v>207</v>
      </c>
      <c r="D50" s="207"/>
      <c r="E50" s="206"/>
    </row>
    <row r="51" spans="1:9" ht="118.5" customHeight="1" x14ac:dyDescent="0.25">
      <c r="A51" s="118"/>
      <c r="B51" s="201">
        <v>9</v>
      </c>
      <c r="C51" s="206" t="s">
        <v>237</v>
      </c>
      <c r="D51" s="207"/>
      <c r="E51" s="206"/>
    </row>
    <row r="52" spans="1:9" ht="69.75" customHeight="1" x14ac:dyDescent="0.25">
      <c r="A52" s="118"/>
      <c r="B52" s="201">
        <v>10</v>
      </c>
      <c r="C52" s="206" t="s">
        <v>236</v>
      </c>
      <c r="D52" s="207"/>
      <c r="E52" s="206"/>
    </row>
    <row r="53" spans="1:9" ht="81.75" customHeight="1" x14ac:dyDescent="0.25">
      <c r="A53" s="119"/>
      <c r="B53" s="201">
        <v>11</v>
      </c>
      <c r="C53" s="206" t="s">
        <v>138</v>
      </c>
      <c r="D53" s="207"/>
      <c r="E53" s="206"/>
    </row>
    <row r="54" spans="1:9" ht="99.75" customHeight="1" x14ac:dyDescent="0.25">
      <c r="A54" s="117" t="s">
        <v>130</v>
      </c>
      <c r="B54" s="201">
        <v>12</v>
      </c>
      <c r="C54" s="189" t="s">
        <v>139</v>
      </c>
      <c r="D54" s="207">
        <v>10</v>
      </c>
      <c r="E54" s="189" t="s">
        <v>208</v>
      </c>
    </row>
    <row r="55" spans="1:9" ht="36.75" customHeight="1" x14ac:dyDescent="0.25">
      <c r="A55" s="118"/>
      <c r="B55" s="201">
        <v>13</v>
      </c>
      <c r="C55" s="189" t="s">
        <v>238</v>
      </c>
      <c r="D55" s="207">
        <v>11</v>
      </c>
      <c r="E55" s="189" t="s">
        <v>239</v>
      </c>
    </row>
    <row r="56" spans="1:9" ht="55.5" customHeight="1" x14ac:dyDescent="0.25">
      <c r="A56" s="119"/>
      <c r="B56" s="201">
        <v>14</v>
      </c>
      <c r="C56" s="189" t="s">
        <v>164</v>
      </c>
      <c r="D56" s="207">
        <v>12</v>
      </c>
      <c r="E56" s="189" t="s">
        <v>240</v>
      </c>
    </row>
    <row r="57" spans="1:9" ht="55.5" customHeight="1" x14ac:dyDescent="0.25">
      <c r="A57" s="117" t="s">
        <v>19</v>
      </c>
      <c r="B57" s="201">
        <v>15</v>
      </c>
      <c r="C57" s="202" t="s">
        <v>242</v>
      </c>
      <c r="D57" s="208">
        <v>13</v>
      </c>
      <c r="E57" s="189" t="s">
        <v>241</v>
      </c>
      <c r="G57" s="13"/>
    </row>
    <row r="58" spans="1:9" ht="54.75" customHeight="1" x14ac:dyDescent="0.25">
      <c r="A58" s="118"/>
      <c r="B58" s="201">
        <v>16</v>
      </c>
      <c r="C58" s="202" t="s">
        <v>243</v>
      </c>
      <c r="D58" s="208">
        <v>14</v>
      </c>
      <c r="E58" s="189" t="s">
        <v>244</v>
      </c>
      <c r="G58" s="13"/>
    </row>
    <row r="59" spans="1:9" ht="66" customHeight="1" x14ac:dyDescent="0.25">
      <c r="A59" s="118"/>
      <c r="B59" s="201">
        <v>17</v>
      </c>
      <c r="C59" s="202" t="s">
        <v>245</v>
      </c>
      <c r="D59" s="208">
        <v>15</v>
      </c>
      <c r="E59" s="189" t="s">
        <v>209</v>
      </c>
      <c r="G59" s="13"/>
    </row>
    <row r="60" spans="1:9" ht="68.25" customHeight="1" x14ac:dyDescent="0.25">
      <c r="A60" s="118"/>
      <c r="B60" s="201">
        <v>18</v>
      </c>
      <c r="C60" s="202" t="s">
        <v>246</v>
      </c>
      <c r="D60" s="208">
        <v>16</v>
      </c>
      <c r="E60" s="189" t="s">
        <v>247</v>
      </c>
      <c r="G60" s="13"/>
    </row>
    <row r="61" spans="1:9" ht="65.25" customHeight="1" x14ac:dyDescent="0.25">
      <c r="A61" s="118"/>
      <c r="B61" s="201">
        <v>19</v>
      </c>
      <c r="C61" s="202" t="s">
        <v>248</v>
      </c>
      <c r="D61" s="208">
        <v>17</v>
      </c>
      <c r="E61" s="189" t="s">
        <v>249</v>
      </c>
      <c r="G61" s="13"/>
    </row>
    <row r="62" spans="1:9" ht="60.75" customHeight="1" x14ac:dyDescent="0.25">
      <c r="A62" s="118"/>
      <c r="B62" s="201">
        <v>20</v>
      </c>
      <c r="C62" s="202" t="s">
        <v>250</v>
      </c>
      <c r="D62" s="208"/>
      <c r="E62" s="189"/>
      <c r="G62" s="13"/>
    </row>
    <row r="63" spans="1:9" ht="51" customHeight="1" x14ac:dyDescent="0.25">
      <c r="A63" s="119"/>
      <c r="B63" s="201">
        <v>21</v>
      </c>
      <c r="C63" s="189" t="s">
        <v>251</v>
      </c>
      <c r="D63" s="208"/>
      <c r="E63" s="189"/>
      <c r="G63" s="14"/>
      <c r="H63" s="15"/>
    </row>
    <row r="64" spans="1:9" ht="48.75" customHeight="1" x14ac:dyDescent="0.25">
      <c r="A64" s="117" t="s">
        <v>127</v>
      </c>
      <c r="B64" s="201">
        <v>22</v>
      </c>
      <c r="C64" s="202" t="s">
        <v>252</v>
      </c>
      <c r="D64" s="208">
        <v>18</v>
      </c>
      <c r="E64" s="189" t="s">
        <v>255</v>
      </c>
      <c r="I64" s="14"/>
    </row>
    <row r="65" spans="1:9" ht="45" customHeight="1" x14ac:dyDescent="0.25">
      <c r="A65" s="118"/>
      <c r="B65" s="201">
        <v>23</v>
      </c>
      <c r="C65" s="202" t="s">
        <v>253</v>
      </c>
      <c r="D65" s="208">
        <v>19</v>
      </c>
      <c r="E65" s="189" t="s">
        <v>256</v>
      </c>
      <c r="I65" s="14"/>
    </row>
    <row r="66" spans="1:9" ht="57" customHeight="1" x14ac:dyDescent="0.25">
      <c r="A66" s="118"/>
      <c r="B66" s="201">
        <v>24</v>
      </c>
      <c r="C66" s="202" t="s">
        <v>254</v>
      </c>
      <c r="D66" s="208">
        <v>20</v>
      </c>
      <c r="E66" s="189" t="s">
        <v>257</v>
      </c>
      <c r="I66" s="14"/>
    </row>
    <row r="67" spans="1:9" ht="72.75" customHeight="1" x14ac:dyDescent="0.25">
      <c r="A67" s="117" t="s">
        <v>80</v>
      </c>
      <c r="B67" s="201">
        <v>25</v>
      </c>
      <c r="C67" s="202" t="s">
        <v>165</v>
      </c>
      <c r="D67" s="208">
        <v>21</v>
      </c>
      <c r="E67" s="189" t="s">
        <v>258</v>
      </c>
    </row>
    <row r="68" spans="1:9" ht="81.75" customHeight="1" x14ac:dyDescent="0.25">
      <c r="A68" s="118"/>
      <c r="B68" s="201">
        <v>26</v>
      </c>
      <c r="C68" s="202" t="s">
        <v>259</v>
      </c>
      <c r="D68" s="208"/>
      <c r="E68" s="189"/>
    </row>
    <row r="69" spans="1:9" ht="43.5" customHeight="1" x14ac:dyDescent="0.25">
      <c r="A69" s="118"/>
      <c r="B69" s="201">
        <v>27</v>
      </c>
      <c r="C69" s="202" t="s">
        <v>260</v>
      </c>
      <c r="D69" s="208"/>
      <c r="E69" s="189"/>
    </row>
    <row r="70" spans="1:9" ht="66" customHeight="1" x14ac:dyDescent="0.25">
      <c r="A70" s="118"/>
      <c r="B70" s="201">
        <v>28</v>
      </c>
      <c r="C70" s="202" t="s">
        <v>140</v>
      </c>
      <c r="D70" s="208"/>
      <c r="E70" s="189"/>
    </row>
    <row r="71" spans="1:9" ht="64.5" customHeight="1" x14ac:dyDescent="0.25">
      <c r="A71" s="119"/>
      <c r="B71" s="201">
        <v>29</v>
      </c>
      <c r="C71" s="202" t="s">
        <v>141</v>
      </c>
      <c r="D71" s="208"/>
      <c r="E71" s="189"/>
    </row>
    <row r="72" spans="1:9" ht="60.75" customHeight="1" x14ac:dyDescent="0.25">
      <c r="A72" s="117" t="s">
        <v>81</v>
      </c>
      <c r="B72" s="201">
        <v>30</v>
      </c>
      <c r="C72" s="202" t="s">
        <v>261</v>
      </c>
      <c r="D72" s="208">
        <v>22</v>
      </c>
      <c r="E72" s="189" t="s">
        <v>263</v>
      </c>
    </row>
    <row r="73" spans="1:9" ht="51" customHeight="1" x14ac:dyDescent="0.25">
      <c r="A73" s="118"/>
      <c r="B73" s="201">
        <v>31</v>
      </c>
      <c r="C73" s="202" t="s">
        <v>262</v>
      </c>
      <c r="D73" s="208">
        <v>23</v>
      </c>
      <c r="E73" s="189" t="s">
        <v>150</v>
      </c>
    </row>
    <row r="74" spans="1:9" ht="88.5" customHeight="1" x14ac:dyDescent="0.25">
      <c r="A74" s="121"/>
      <c r="B74" s="201">
        <v>32</v>
      </c>
      <c r="C74" s="202" t="s">
        <v>149</v>
      </c>
      <c r="D74" s="208"/>
      <c r="E74" s="189"/>
    </row>
    <row r="75" spans="1:9" ht="50.25" customHeight="1" x14ac:dyDescent="0.25">
      <c r="A75" s="117" t="s">
        <v>143</v>
      </c>
      <c r="B75" s="201">
        <v>33</v>
      </c>
      <c r="C75" s="202" t="s">
        <v>264</v>
      </c>
      <c r="D75" s="208">
        <v>24</v>
      </c>
      <c r="E75" s="189" t="s">
        <v>266</v>
      </c>
    </row>
    <row r="76" spans="1:9" ht="60.75" customHeight="1" x14ac:dyDescent="0.25">
      <c r="A76" s="118"/>
      <c r="B76" s="201">
        <v>34</v>
      </c>
      <c r="C76" s="202" t="s">
        <v>265</v>
      </c>
      <c r="D76" s="208">
        <v>25</v>
      </c>
      <c r="E76" s="189" t="s">
        <v>142</v>
      </c>
    </row>
    <row r="77" spans="1:9" ht="70.5" customHeight="1" x14ac:dyDescent="0.25">
      <c r="A77" s="121"/>
      <c r="B77" s="201">
        <v>35</v>
      </c>
      <c r="C77" s="202" t="s">
        <v>166</v>
      </c>
      <c r="D77" s="208"/>
      <c r="E77" s="189"/>
    </row>
    <row r="78" spans="1:9" ht="64.5" customHeight="1" x14ac:dyDescent="0.25">
      <c r="A78" s="123" t="s">
        <v>282</v>
      </c>
      <c r="B78" s="201">
        <v>36</v>
      </c>
      <c r="C78" s="189" t="s">
        <v>267</v>
      </c>
      <c r="D78" s="207">
        <v>26</v>
      </c>
      <c r="E78" s="202" t="s">
        <v>167</v>
      </c>
    </row>
    <row r="79" spans="1:9" ht="60.75" customHeight="1" x14ac:dyDescent="0.25">
      <c r="A79" s="124"/>
      <c r="B79" s="201">
        <v>37</v>
      </c>
      <c r="C79" s="189" t="s">
        <v>268</v>
      </c>
      <c r="D79" s="207">
        <v>27</v>
      </c>
      <c r="E79" s="202" t="s">
        <v>168</v>
      </c>
    </row>
    <row r="80" spans="1:9" ht="64.5" customHeight="1" x14ac:dyDescent="0.25">
      <c r="A80" s="124"/>
      <c r="B80" s="201">
        <v>38</v>
      </c>
      <c r="C80" s="189" t="s">
        <v>269</v>
      </c>
      <c r="D80" s="207">
        <v>28</v>
      </c>
      <c r="E80" s="202" t="s">
        <v>270</v>
      </c>
    </row>
    <row r="81" spans="1:5" ht="56.25" customHeight="1" x14ac:dyDescent="0.25">
      <c r="A81" s="124"/>
      <c r="B81" s="207">
        <v>39</v>
      </c>
      <c r="C81" s="189" t="s">
        <v>271</v>
      </c>
      <c r="D81" s="201">
        <v>29</v>
      </c>
      <c r="E81" s="202" t="s">
        <v>272</v>
      </c>
    </row>
    <row r="82" spans="1:5" ht="86.25" customHeight="1" x14ac:dyDescent="0.25">
      <c r="A82" s="125"/>
      <c r="B82" s="201"/>
      <c r="C82" s="189"/>
      <c r="D82" s="201">
        <v>30</v>
      </c>
      <c r="E82" s="202" t="s">
        <v>273</v>
      </c>
    </row>
    <row r="83" spans="1:5" ht="39" customHeight="1" x14ac:dyDescent="0.25">
      <c r="A83" s="122" t="s">
        <v>283</v>
      </c>
      <c r="B83" s="207">
        <v>40</v>
      </c>
      <c r="C83" s="189" t="s">
        <v>274</v>
      </c>
      <c r="D83" s="207">
        <v>31</v>
      </c>
      <c r="E83" s="189" t="s">
        <v>279</v>
      </c>
    </row>
    <row r="84" spans="1:5" ht="66.75" customHeight="1" x14ac:dyDescent="0.25">
      <c r="A84" s="122"/>
      <c r="B84" s="207">
        <v>41</v>
      </c>
      <c r="C84" s="189" t="s">
        <v>275</v>
      </c>
      <c r="D84" s="207">
        <v>32</v>
      </c>
      <c r="E84" s="189" t="s">
        <v>278</v>
      </c>
    </row>
    <row r="85" spans="1:5" ht="43.5" customHeight="1" x14ac:dyDescent="0.25">
      <c r="A85" s="122"/>
      <c r="B85" s="207">
        <v>42</v>
      </c>
      <c r="C85" s="189" t="s">
        <v>276</v>
      </c>
      <c r="D85" s="207"/>
      <c r="E85" s="189"/>
    </row>
    <row r="86" spans="1:5" ht="60.75" customHeight="1" x14ac:dyDescent="0.25">
      <c r="A86" s="122"/>
      <c r="B86" s="207">
        <v>43</v>
      </c>
      <c r="C86" s="189" t="s">
        <v>277</v>
      </c>
      <c r="D86" s="207">
        <v>33</v>
      </c>
      <c r="E86" s="189" t="s">
        <v>280</v>
      </c>
    </row>
    <row r="87" spans="1:5" ht="56.25" customHeight="1" x14ac:dyDescent="0.25">
      <c r="A87" s="122"/>
      <c r="B87" s="207"/>
      <c r="C87" s="189"/>
      <c r="D87" s="207">
        <v>34</v>
      </c>
      <c r="E87" s="189" t="s">
        <v>281</v>
      </c>
    </row>
    <row r="88" spans="1:5" ht="76.5" customHeight="1" x14ac:dyDescent="0.25">
      <c r="A88" s="122"/>
      <c r="B88" s="207"/>
      <c r="C88" s="189"/>
      <c r="D88" s="205">
        <v>35</v>
      </c>
      <c r="E88" s="206" t="s">
        <v>210</v>
      </c>
    </row>
  </sheetData>
  <mergeCells count="22">
    <mergeCell ref="A83:A88"/>
    <mergeCell ref="A75:A77"/>
    <mergeCell ref="A72:A74"/>
    <mergeCell ref="A78:A82"/>
    <mergeCell ref="A40:A44"/>
    <mergeCell ref="A46:A53"/>
    <mergeCell ref="A54:A56"/>
    <mergeCell ref="A64:A66"/>
    <mergeCell ref="A67:A71"/>
    <mergeCell ref="A57:A63"/>
    <mergeCell ref="B1:D1"/>
    <mergeCell ref="A38:E38"/>
    <mergeCell ref="A11:E11"/>
    <mergeCell ref="B5:C5"/>
    <mergeCell ref="B7:E7"/>
    <mergeCell ref="A19:A21"/>
    <mergeCell ref="A22:A26"/>
    <mergeCell ref="A27:A30"/>
    <mergeCell ref="A31:A33"/>
    <mergeCell ref="A14:A18"/>
    <mergeCell ref="A34:A37"/>
    <mergeCell ref="B2:D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5"/>
  <sheetViews>
    <sheetView zoomScale="85" zoomScaleNormal="85" workbookViewId="0">
      <pane ySplit="5" topLeftCell="A6" activePane="bottomLeft" state="frozen"/>
      <selection pane="bottomLeft" activeCell="A6" sqref="A6"/>
    </sheetView>
  </sheetViews>
  <sheetFormatPr baseColWidth="10" defaultColWidth="10.5703125" defaultRowHeight="18" x14ac:dyDescent="0.25"/>
  <cols>
    <col min="1" max="1" width="52.140625" style="41" customWidth="1"/>
    <col min="2" max="2" width="15.42578125" style="42" customWidth="1"/>
    <col min="3" max="3" width="11" style="43" customWidth="1"/>
    <col min="4" max="4" width="14.140625" style="43" customWidth="1"/>
    <col min="5" max="5" width="18.28515625" style="43" customWidth="1"/>
    <col min="6" max="6" width="44.42578125" style="47" customWidth="1"/>
    <col min="7" max="16384" width="10.5703125" style="36"/>
  </cols>
  <sheetData>
    <row r="1" spans="1:6" ht="27.75" customHeight="1" x14ac:dyDescent="0.2">
      <c r="A1" s="135" t="s">
        <v>0</v>
      </c>
      <c r="B1" s="135"/>
      <c r="C1" s="135"/>
      <c r="D1" s="135"/>
      <c r="E1" s="135"/>
      <c r="F1" s="135"/>
    </row>
    <row r="2" spans="1:6" ht="28.5" customHeight="1" x14ac:dyDescent="0.2">
      <c r="A2" s="128" t="s">
        <v>21</v>
      </c>
      <c r="B2" s="128"/>
      <c r="C2" s="128"/>
      <c r="D2" s="128"/>
      <c r="E2" s="128"/>
      <c r="F2" s="128"/>
    </row>
    <row r="3" spans="1:6" ht="14.25" x14ac:dyDescent="0.2">
      <c r="A3" s="129" t="s">
        <v>22</v>
      </c>
      <c r="B3" s="130"/>
      <c r="C3" s="130"/>
      <c r="D3" s="130"/>
      <c r="E3" s="130"/>
      <c r="F3" s="131"/>
    </row>
    <row r="4" spans="1:6" ht="28.5" customHeight="1" x14ac:dyDescent="0.2">
      <c r="A4" s="136" t="s">
        <v>88</v>
      </c>
      <c r="B4" s="132" t="s">
        <v>23</v>
      </c>
      <c r="C4" s="133"/>
      <c r="D4" s="133"/>
      <c r="E4" s="134"/>
      <c r="F4" s="44" t="s">
        <v>24</v>
      </c>
    </row>
    <row r="5" spans="1:6" ht="20.25" customHeight="1" x14ac:dyDescent="0.2">
      <c r="A5" s="137"/>
      <c r="B5" s="45" t="s">
        <v>25</v>
      </c>
      <c r="C5" s="45" t="s">
        <v>26</v>
      </c>
      <c r="D5" s="45" t="s">
        <v>27</v>
      </c>
      <c r="E5" s="45" t="s">
        <v>28</v>
      </c>
      <c r="F5" s="46"/>
    </row>
    <row r="6" spans="1:6" x14ac:dyDescent="0.25">
      <c r="A6" s="10"/>
      <c r="B6" s="37"/>
      <c r="C6" s="38"/>
      <c r="D6" s="38"/>
      <c r="E6" s="38"/>
      <c r="F6" s="4"/>
    </row>
    <row r="7" spans="1:6" ht="54" customHeight="1" x14ac:dyDescent="0.2">
      <c r="A7" s="35" t="s">
        <v>287</v>
      </c>
      <c r="B7" s="39">
        <v>6</v>
      </c>
      <c r="C7" s="6">
        <v>16</v>
      </c>
      <c r="D7" s="6" t="s">
        <v>171</v>
      </c>
      <c r="E7" s="6">
        <v>6</v>
      </c>
      <c r="F7" s="4" t="s">
        <v>144</v>
      </c>
    </row>
    <row r="8" spans="1:6" ht="40.5" customHeight="1" x14ac:dyDescent="0.2">
      <c r="A8" s="35" t="s">
        <v>288</v>
      </c>
      <c r="B8" s="39" t="s">
        <v>169</v>
      </c>
      <c r="C8" s="6" t="s">
        <v>170</v>
      </c>
      <c r="D8" s="6" t="s">
        <v>172</v>
      </c>
      <c r="E8" s="6">
        <v>14</v>
      </c>
      <c r="F8" s="4" t="s">
        <v>144</v>
      </c>
    </row>
    <row r="9" spans="1:6" ht="48" customHeight="1" x14ac:dyDescent="0.2">
      <c r="A9" s="35" t="s">
        <v>289</v>
      </c>
      <c r="B9" s="39">
        <v>17</v>
      </c>
      <c r="C9" s="6">
        <v>10</v>
      </c>
      <c r="D9" s="6"/>
      <c r="E9" s="6">
        <v>15.17</v>
      </c>
      <c r="F9" s="4" t="s">
        <v>144</v>
      </c>
    </row>
    <row r="10" spans="1:6" ht="25.5" x14ac:dyDescent="0.2">
      <c r="A10" s="35" t="s">
        <v>286</v>
      </c>
      <c r="B10" s="39">
        <v>17</v>
      </c>
      <c r="C10" s="6"/>
      <c r="D10" s="6" t="s">
        <v>173</v>
      </c>
      <c r="E10" s="6">
        <v>17</v>
      </c>
      <c r="F10" s="4" t="s">
        <v>144</v>
      </c>
    </row>
    <row r="11" spans="1:6" ht="41.25" customHeight="1" x14ac:dyDescent="0.2">
      <c r="A11" s="35" t="s">
        <v>290</v>
      </c>
      <c r="B11" s="39"/>
      <c r="C11" s="6"/>
      <c r="D11" s="6"/>
      <c r="E11" s="6"/>
      <c r="F11" s="4" t="s">
        <v>144</v>
      </c>
    </row>
    <row r="12" spans="1:6" ht="46.5" customHeight="1" x14ac:dyDescent="0.2">
      <c r="A12" s="35" t="s">
        <v>347</v>
      </c>
      <c r="B12" s="39" t="s">
        <v>307</v>
      </c>
      <c r="C12" s="6" t="s">
        <v>308</v>
      </c>
      <c r="D12" s="6" t="s">
        <v>309</v>
      </c>
      <c r="E12" s="6" t="s">
        <v>310</v>
      </c>
      <c r="F12" s="4" t="s">
        <v>144</v>
      </c>
    </row>
    <row r="13" spans="1:6" ht="48" customHeight="1" x14ac:dyDescent="0.2">
      <c r="A13" s="35" t="s">
        <v>311</v>
      </c>
      <c r="B13" s="39" t="s">
        <v>307</v>
      </c>
      <c r="C13" s="6" t="s">
        <v>308</v>
      </c>
      <c r="D13" s="6" t="s">
        <v>309</v>
      </c>
      <c r="E13" s="6" t="s">
        <v>310</v>
      </c>
      <c r="F13" s="4" t="s">
        <v>144</v>
      </c>
    </row>
    <row r="14" spans="1:6" ht="47.25" customHeight="1" x14ac:dyDescent="0.2">
      <c r="A14" s="35" t="s">
        <v>291</v>
      </c>
      <c r="B14" s="40">
        <v>25</v>
      </c>
      <c r="C14" s="4">
        <v>17</v>
      </c>
      <c r="D14" s="4" t="s">
        <v>174</v>
      </c>
      <c r="E14" s="4">
        <v>6</v>
      </c>
      <c r="F14" s="4" t="s">
        <v>144</v>
      </c>
    </row>
    <row r="15" spans="1:6" ht="48.75" customHeight="1" x14ac:dyDescent="0.2">
      <c r="A15" s="35" t="s">
        <v>292</v>
      </c>
      <c r="B15" s="40"/>
      <c r="C15" s="4"/>
      <c r="D15" s="4" t="s">
        <v>175</v>
      </c>
      <c r="E15" s="4"/>
      <c r="F15" s="4" t="s">
        <v>176</v>
      </c>
    </row>
    <row r="16" spans="1:6" ht="35.25" customHeight="1" x14ac:dyDescent="0.2">
      <c r="A16" s="35" t="s">
        <v>293</v>
      </c>
      <c r="B16" s="40"/>
      <c r="C16" s="4"/>
      <c r="D16" s="4" t="s">
        <v>177</v>
      </c>
      <c r="E16" s="4" t="s">
        <v>178</v>
      </c>
      <c r="F16" s="4" t="s">
        <v>176</v>
      </c>
    </row>
    <row r="17" spans="1:6" ht="53.25" customHeight="1" x14ac:dyDescent="0.2">
      <c r="A17" s="35" t="s">
        <v>179</v>
      </c>
      <c r="B17" s="40"/>
      <c r="C17" s="4"/>
      <c r="D17" s="4" t="s">
        <v>180</v>
      </c>
      <c r="E17" s="4"/>
      <c r="F17" s="4" t="s">
        <v>144</v>
      </c>
    </row>
    <row r="18" spans="1:6" ht="34.5" customHeight="1" x14ac:dyDescent="0.2">
      <c r="A18" s="35" t="s">
        <v>348</v>
      </c>
      <c r="B18" s="40"/>
      <c r="C18" s="4"/>
      <c r="D18" s="4" t="s">
        <v>181</v>
      </c>
      <c r="E18" s="4" t="s">
        <v>182</v>
      </c>
      <c r="F18" s="4" t="s">
        <v>183</v>
      </c>
    </row>
    <row r="19" spans="1:6" ht="25.5" x14ac:dyDescent="0.2">
      <c r="A19" s="35" t="s">
        <v>294</v>
      </c>
      <c r="B19" s="40" t="s">
        <v>184</v>
      </c>
      <c r="C19" s="4"/>
      <c r="D19" s="4"/>
      <c r="E19" s="4"/>
      <c r="F19" s="4" t="s">
        <v>176</v>
      </c>
    </row>
    <row r="20" spans="1:6" ht="48.75" customHeight="1" x14ac:dyDescent="0.2">
      <c r="A20" s="6" t="s">
        <v>295</v>
      </c>
      <c r="B20" s="39">
        <v>25</v>
      </c>
      <c r="C20" s="6">
        <v>17</v>
      </c>
      <c r="D20" s="6">
        <v>3.4</v>
      </c>
      <c r="E20" s="6">
        <v>6</v>
      </c>
      <c r="F20" s="6" t="s">
        <v>144</v>
      </c>
    </row>
    <row r="21" spans="1:6" ht="42" customHeight="1" x14ac:dyDescent="0.2">
      <c r="A21" s="6" t="s">
        <v>296</v>
      </c>
      <c r="B21" s="49"/>
      <c r="C21" s="49"/>
      <c r="D21" s="49" t="s">
        <v>187</v>
      </c>
      <c r="E21" s="49">
        <v>21</v>
      </c>
      <c r="F21" s="49" t="s">
        <v>144</v>
      </c>
    </row>
    <row r="22" spans="1:6" ht="27" customHeight="1" x14ac:dyDescent="0.2">
      <c r="A22" s="6" t="s">
        <v>297</v>
      </c>
      <c r="B22" s="50"/>
      <c r="C22" s="49"/>
      <c r="D22" s="49"/>
      <c r="E22" s="6">
        <v>10</v>
      </c>
      <c r="F22" s="6" t="s">
        <v>144</v>
      </c>
    </row>
    <row r="23" spans="1:6" ht="38.25" customHeight="1" x14ac:dyDescent="0.2">
      <c r="A23" s="6" t="s">
        <v>298</v>
      </c>
      <c r="B23" s="50"/>
      <c r="C23" s="49"/>
      <c r="D23" s="6" t="s">
        <v>191</v>
      </c>
      <c r="E23" s="6">
        <v>21</v>
      </c>
      <c r="F23" s="6" t="s">
        <v>144</v>
      </c>
    </row>
    <row r="24" spans="1:6" ht="36.75" customHeight="1" x14ac:dyDescent="0.2">
      <c r="A24" s="39" t="s">
        <v>299</v>
      </c>
      <c r="B24" s="49"/>
      <c r="C24" s="49"/>
      <c r="D24" s="49">
        <v>41</v>
      </c>
      <c r="E24" s="49">
        <v>32</v>
      </c>
      <c r="F24" s="49" t="s">
        <v>144</v>
      </c>
    </row>
    <row r="25" spans="1:6" ht="36" customHeight="1" x14ac:dyDescent="0.2">
      <c r="A25" s="39" t="s">
        <v>300</v>
      </c>
      <c r="B25" s="49"/>
      <c r="C25" s="49"/>
      <c r="D25" s="49">
        <v>42</v>
      </c>
      <c r="E25" s="49"/>
      <c r="F25" s="49" t="s">
        <v>144</v>
      </c>
    </row>
    <row r="26" spans="1:6" ht="36.75" customHeight="1" x14ac:dyDescent="0.2">
      <c r="A26" s="39" t="s">
        <v>301</v>
      </c>
      <c r="B26" s="49"/>
      <c r="C26" s="49"/>
      <c r="D26" s="49">
        <v>39</v>
      </c>
      <c r="E26" s="49">
        <v>31</v>
      </c>
      <c r="F26" s="49" t="s">
        <v>144</v>
      </c>
    </row>
    <row r="27" spans="1:6" ht="33" customHeight="1" x14ac:dyDescent="0.2">
      <c r="A27" s="39" t="s">
        <v>302</v>
      </c>
      <c r="B27" s="49"/>
      <c r="C27" s="49"/>
      <c r="D27" s="49">
        <v>43</v>
      </c>
      <c r="E27" s="49">
        <v>33</v>
      </c>
      <c r="F27" s="49" t="s">
        <v>144</v>
      </c>
    </row>
    <row r="28" spans="1:6" ht="26.25" customHeight="1" x14ac:dyDescent="0.2">
      <c r="A28" s="39" t="s">
        <v>303</v>
      </c>
      <c r="B28" s="49"/>
      <c r="C28" s="49"/>
      <c r="D28" s="49">
        <v>43</v>
      </c>
      <c r="E28" s="49" t="s">
        <v>192</v>
      </c>
      <c r="F28" s="49" t="s">
        <v>144</v>
      </c>
    </row>
    <row r="29" spans="1:6" ht="28.5" customHeight="1" x14ac:dyDescent="0.2">
      <c r="A29" s="39" t="s">
        <v>304</v>
      </c>
      <c r="B29" s="49"/>
      <c r="C29" s="49"/>
      <c r="D29" s="49">
        <v>43</v>
      </c>
      <c r="E29" s="49" t="s">
        <v>193</v>
      </c>
      <c r="F29" s="49" t="s">
        <v>144</v>
      </c>
    </row>
    <row r="30" spans="1:6" ht="30.75" customHeight="1" x14ac:dyDescent="0.2">
      <c r="A30" s="39" t="s">
        <v>305</v>
      </c>
      <c r="B30" s="49"/>
      <c r="C30" s="49"/>
      <c r="D30" s="49">
        <v>43</v>
      </c>
      <c r="E30" s="49">
        <v>33.340000000000003</v>
      </c>
      <c r="F30" s="49" t="s">
        <v>144</v>
      </c>
    </row>
    <row r="31" spans="1:6" ht="41.25" customHeight="1" x14ac:dyDescent="0.2">
      <c r="A31" s="6" t="s">
        <v>284</v>
      </c>
      <c r="B31" s="50">
        <v>22</v>
      </c>
      <c r="C31" s="49">
        <v>6</v>
      </c>
      <c r="D31" s="6" t="s">
        <v>306</v>
      </c>
      <c r="E31" s="49">
        <v>35</v>
      </c>
      <c r="F31" s="49" t="s">
        <v>285</v>
      </c>
    </row>
    <row r="32" spans="1:6" ht="87.75" customHeight="1" x14ac:dyDescent="0.2">
      <c r="A32" s="35" t="s">
        <v>319</v>
      </c>
      <c r="B32" s="39">
        <v>11</v>
      </c>
      <c r="C32" s="6"/>
      <c r="D32" s="6"/>
      <c r="E32" s="6"/>
      <c r="F32" s="4" t="s">
        <v>144</v>
      </c>
    </row>
    <row r="33" spans="1:6" ht="60.75" customHeight="1" x14ac:dyDescent="0.2">
      <c r="A33" s="6" t="s">
        <v>337</v>
      </c>
      <c r="B33" s="50"/>
      <c r="C33" s="49"/>
      <c r="D33" s="49"/>
      <c r="E33" s="49" t="s">
        <v>320</v>
      </c>
      <c r="F33" s="49" t="s">
        <v>144</v>
      </c>
    </row>
    <row r="34" spans="1:6" ht="20.25" customHeight="1" x14ac:dyDescent="0.2">
      <c r="A34" s="39" t="s">
        <v>338</v>
      </c>
      <c r="B34" s="39">
        <v>1</v>
      </c>
      <c r="C34" s="6">
        <v>1</v>
      </c>
      <c r="D34" s="6" t="s">
        <v>321</v>
      </c>
      <c r="E34" s="6">
        <v>1</v>
      </c>
      <c r="F34" s="4" t="s">
        <v>144</v>
      </c>
    </row>
    <row r="35" spans="1:6" ht="14.25" x14ac:dyDescent="0.2">
      <c r="A35" s="39" t="s">
        <v>322</v>
      </c>
      <c r="B35" s="39" t="s">
        <v>323</v>
      </c>
      <c r="C35" s="6" t="s">
        <v>324</v>
      </c>
      <c r="D35" s="6">
        <v>7</v>
      </c>
      <c r="E35" s="6" t="s">
        <v>325</v>
      </c>
      <c r="F35" s="6" t="s">
        <v>144</v>
      </c>
    </row>
    <row r="36" spans="1:6" ht="33.75" customHeight="1" x14ac:dyDescent="0.2">
      <c r="A36" s="39" t="s">
        <v>339</v>
      </c>
      <c r="B36" s="39">
        <v>5</v>
      </c>
      <c r="C36" s="6">
        <v>5</v>
      </c>
      <c r="D36" s="6" t="s">
        <v>326</v>
      </c>
      <c r="E36" s="6" t="s">
        <v>327</v>
      </c>
      <c r="F36" s="6" t="s">
        <v>144</v>
      </c>
    </row>
    <row r="37" spans="1:6" s="190" customFormat="1" ht="19.5" customHeight="1" x14ac:dyDescent="0.2">
      <c r="A37" s="188" t="s">
        <v>340</v>
      </c>
      <c r="B37" s="188" t="s">
        <v>328</v>
      </c>
      <c r="C37" s="189" t="s">
        <v>329</v>
      </c>
      <c r="D37" s="189" t="s">
        <v>330</v>
      </c>
      <c r="E37" s="189" t="s">
        <v>331</v>
      </c>
      <c r="F37" s="189" t="s">
        <v>144</v>
      </c>
    </row>
    <row r="38" spans="1:6" s="190" customFormat="1" ht="24" customHeight="1" x14ac:dyDescent="0.2">
      <c r="A38" s="188" t="s">
        <v>341</v>
      </c>
      <c r="B38" s="188" t="s">
        <v>332</v>
      </c>
      <c r="C38" s="189">
        <v>5</v>
      </c>
      <c r="D38" s="189">
        <v>13</v>
      </c>
      <c r="E38" s="189">
        <v>10</v>
      </c>
      <c r="F38" s="189" t="s">
        <v>144</v>
      </c>
    </row>
    <row r="39" spans="1:6" s="190" customFormat="1" ht="49.5" customHeight="1" x14ac:dyDescent="0.2">
      <c r="A39" s="188" t="s">
        <v>295</v>
      </c>
      <c r="B39" s="188">
        <v>10</v>
      </c>
      <c r="C39" s="189" t="s">
        <v>333</v>
      </c>
      <c r="D39" s="189" t="s">
        <v>334</v>
      </c>
      <c r="E39" s="189" t="s">
        <v>334</v>
      </c>
      <c r="F39" s="189" t="s">
        <v>144</v>
      </c>
    </row>
    <row r="40" spans="1:6" s="190" customFormat="1" ht="48" customHeight="1" x14ac:dyDescent="0.2">
      <c r="A40" s="188" t="s">
        <v>335</v>
      </c>
      <c r="B40" s="191" t="s">
        <v>332</v>
      </c>
      <c r="C40" s="192">
        <v>5</v>
      </c>
      <c r="D40" s="192">
        <v>11</v>
      </c>
      <c r="E40" s="192" t="s">
        <v>336</v>
      </c>
      <c r="F40" s="189" t="s">
        <v>144</v>
      </c>
    </row>
    <row r="41" spans="1:6" s="190" customFormat="1" ht="36" customHeight="1" x14ac:dyDescent="0.2">
      <c r="A41" s="193" t="s">
        <v>342</v>
      </c>
      <c r="B41" s="194">
        <v>12</v>
      </c>
      <c r="C41" s="195">
        <v>8</v>
      </c>
      <c r="D41" s="195">
        <v>10</v>
      </c>
      <c r="E41" s="195" t="s">
        <v>343</v>
      </c>
      <c r="F41" s="192" t="s">
        <v>144</v>
      </c>
    </row>
    <row r="42" spans="1:6" s="190" customFormat="1" ht="53.25" customHeight="1" x14ac:dyDescent="0.2">
      <c r="A42" s="193" t="s">
        <v>345</v>
      </c>
      <c r="B42" s="196">
        <v>21</v>
      </c>
      <c r="C42" s="196"/>
      <c r="D42" s="196">
        <v>12</v>
      </c>
      <c r="E42" s="196">
        <v>7</v>
      </c>
      <c r="F42" s="188" t="s">
        <v>144</v>
      </c>
    </row>
    <row r="43" spans="1:6" s="190" customFormat="1" ht="48.75" customHeight="1" x14ac:dyDescent="0.2">
      <c r="A43" s="193" t="s">
        <v>346</v>
      </c>
      <c r="B43" s="188"/>
      <c r="C43" s="188">
        <v>9</v>
      </c>
      <c r="D43" s="188">
        <v>12</v>
      </c>
      <c r="E43" s="188" t="s">
        <v>344</v>
      </c>
      <c r="F43" s="188" t="s">
        <v>144</v>
      </c>
    </row>
    <row r="44" spans="1:6" s="190" customFormat="1" ht="14.25" x14ac:dyDescent="0.2">
      <c r="A44" s="193" t="s">
        <v>349</v>
      </c>
      <c r="B44" s="188" t="s">
        <v>350</v>
      </c>
      <c r="C44" s="188" t="s">
        <v>351</v>
      </c>
      <c r="D44" s="188" t="s">
        <v>352</v>
      </c>
      <c r="E44" s="188" t="s">
        <v>353</v>
      </c>
      <c r="F44" s="188" t="s">
        <v>354</v>
      </c>
    </row>
    <row r="45" spans="1:6" s="190" customFormat="1" ht="14.25" x14ac:dyDescent="0.2">
      <c r="A45" s="193" t="s">
        <v>355</v>
      </c>
      <c r="B45" s="188" t="s">
        <v>356</v>
      </c>
      <c r="C45" s="188" t="s">
        <v>357</v>
      </c>
      <c r="D45" s="188" t="s">
        <v>358</v>
      </c>
      <c r="E45" s="188" t="s">
        <v>359</v>
      </c>
      <c r="F45" s="188" t="s">
        <v>144</v>
      </c>
    </row>
    <row r="46" spans="1:6" s="190" customFormat="1" ht="14.25" x14ac:dyDescent="0.2">
      <c r="A46" s="193" t="s">
        <v>360</v>
      </c>
      <c r="B46" s="188" t="s">
        <v>361</v>
      </c>
      <c r="C46" s="188">
        <v>1.6</v>
      </c>
      <c r="D46" s="188" t="s">
        <v>362</v>
      </c>
      <c r="E46" s="188" t="s">
        <v>353</v>
      </c>
      <c r="F46" s="188" t="s">
        <v>144</v>
      </c>
    </row>
    <row r="47" spans="1:6" s="190" customFormat="1" ht="14.25" x14ac:dyDescent="0.2">
      <c r="A47" s="193" t="s">
        <v>363</v>
      </c>
      <c r="B47" s="188" t="s">
        <v>364</v>
      </c>
      <c r="C47" s="188">
        <v>1</v>
      </c>
      <c r="D47" s="188" t="s">
        <v>365</v>
      </c>
      <c r="E47" s="188" t="s">
        <v>366</v>
      </c>
      <c r="F47" s="188" t="s">
        <v>144</v>
      </c>
    </row>
    <row r="48" spans="1:6" s="190" customFormat="1" ht="25.5" x14ac:dyDescent="0.2">
      <c r="A48" s="193" t="s">
        <v>367</v>
      </c>
      <c r="B48" s="188" t="s">
        <v>368</v>
      </c>
      <c r="C48" s="188">
        <v>1</v>
      </c>
      <c r="D48" s="188" t="s">
        <v>369</v>
      </c>
      <c r="E48" s="188" t="s">
        <v>370</v>
      </c>
      <c r="F48" s="188" t="s">
        <v>144</v>
      </c>
    </row>
    <row r="49" spans="1:6" s="190" customFormat="1" ht="14.25" x14ac:dyDescent="0.2">
      <c r="A49" s="193" t="s">
        <v>371</v>
      </c>
      <c r="B49" s="188" t="s">
        <v>372</v>
      </c>
      <c r="C49" s="188" t="s">
        <v>373</v>
      </c>
      <c r="D49" s="188">
        <v>3.9</v>
      </c>
      <c r="E49" s="188" t="s">
        <v>374</v>
      </c>
      <c r="F49" s="188" t="s">
        <v>144</v>
      </c>
    </row>
    <row r="50" spans="1:6" s="190" customFormat="1" ht="14.25" x14ac:dyDescent="0.2">
      <c r="A50" s="193" t="s">
        <v>375</v>
      </c>
      <c r="B50" s="188">
        <v>1.23</v>
      </c>
      <c r="C50" s="188">
        <v>2</v>
      </c>
      <c r="D50" s="188">
        <v>10</v>
      </c>
      <c r="E50" s="188" t="s">
        <v>376</v>
      </c>
      <c r="F50" s="188" t="s">
        <v>144</v>
      </c>
    </row>
    <row r="51" spans="1:6" s="190" customFormat="1" ht="14.25" x14ac:dyDescent="0.2">
      <c r="A51" s="193" t="s">
        <v>377</v>
      </c>
      <c r="B51" s="188" t="s">
        <v>378</v>
      </c>
      <c r="C51" s="188">
        <v>1.7</v>
      </c>
      <c r="D51" s="188" t="s">
        <v>379</v>
      </c>
      <c r="E51" s="188" t="s">
        <v>380</v>
      </c>
      <c r="F51" s="188" t="s">
        <v>144</v>
      </c>
    </row>
    <row r="52" spans="1:6" s="190" customFormat="1" ht="14.25" x14ac:dyDescent="0.2">
      <c r="A52" s="193" t="s">
        <v>381</v>
      </c>
      <c r="B52" s="188" t="s">
        <v>382</v>
      </c>
      <c r="C52" s="188">
        <v>1.7</v>
      </c>
      <c r="D52" s="188">
        <v>1.2</v>
      </c>
      <c r="E52" s="188" t="s">
        <v>383</v>
      </c>
      <c r="F52" s="188" t="s">
        <v>144</v>
      </c>
    </row>
    <row r="53" spans="1:6" s="190" customFormat="1" ht="25.5" x14ac:dyDescent="0.2">
      <c r="A53" s="193" t="s">
        <v>381</v>
      </c>
      <c r="B53" s="188" t="s">
        <v>384</v>
      </c>
      <c r="C53" s="188" t="s">
        <v>385</v>
      </c>
      <c r="D53" s="188" t="s">
        <v>386</v>
      </c>
      <c r="E53" s="188" t="s">
        <v>387</v>
      </c>
      <c r="F53" s="188" t="s">
        <v>388</v>
      </c>
    </row>
    <row r="54" spans="1:6" s="190" customFormat="1" x14ac:dyDescent="0.25">
      <c r="A54" s="197"/>
      <c r="B54" s="198"/>
      <c r="C54" s="199"/>
      <c r="D54" s="199"/>
      <c r="E54" s="199"/>
      <c r="F54" s="200"/>
    </row>
    <row r="55" spans="1:6" s="190" customFormat="1" x14ac:dyDescent="0.25">
      <c r="A55" s="197"/>
      <c r="B55" s="198"/>
      <c r="C55" s="199"/>
      <c r="D55" s="199"/>
      <c r="E55" s="199"/>
      <c r="F55" s="200"/>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I5 F4" xr:uid="{00000000-0002-0000-0100-000001000000}"/>
  </dataValidations>
  <pageMargins left="0.70866141732283472" right="0.70866141732283472" top="0.74803149606299213" bottom="0.74803149606299213" header="0.31496062992125984" footer="0.31496062992125984"/>
  <pageSetup paperSize="268"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X125"/>
  <sheetViews>
    <sheetView topLeftCell="A3" zoomScale="85" zoomScaleNormal="85" workbookViewId="0">
      <pane xSplit="3" ySplit="2" topLeftCell="F57" activePane="bottomRight" state="frozen"/>
      <selection activeCell="A3" sqref="A3"/>
      <selection pane="topRight" activeCell="D3" sqref="D3"/>
      <selection pane="bottomLeft" activeCell="A5" sqref="A5"/>
      <selection pane="bottomRight" activeCell="W96" sqref="W96"/>
    </sheetView>
  </sheetViews>
  <sheetFormatPr baseColWidth="10" defaultColWidth="11.42578125" defaultRowHeight="24" customHeight="1" x14ac:dyDescent="0.25"/>
  <cols>
    <col min="1" max="1" width="10.42578125" style="57" customWidth="1"/>
    <col min="2" max="2" width="19.140625" style="57" customWidth="1"/>
    <col min="3" max="3" width="35.7109375" style="57" customWidth="1"/>
    <col min="4" max="4" width="28.7109375" style="57" customWidth="1"/>
    <col min="5" max="5" width="19.85546875" style="57" customWidth="1"/>
    <col min="6" max="6" width="40.140625" style="57" customWidth="1"/>
    <col min="7" max="7" width="35" style="57" customWidth="1"/>
    <col min="8" max="8" width="37" style="57" customWidth="1"/>
    <col min="9" max="9" width="14.85546875" style="57" customWidth="1"/>
    <col min="10" max="10" width="26" style="57" customWidth="1"/>
    <col min="11" max="11" width="50.85546875" style="54" customWidth="1"/>
    <col min="12" max="12" width="18.140625" style="54" customWidth="1"/>
    <col min="13" max="13" width="7.28515625" style="57" customWidth="1"/>
    <col min="14" max="14" width="6.7109375" style="57" customWidth="1"/>
    <col min="15" max="15" width="18.85546875" style="57" customWidth="1"/>
    <col min="16" max="16" width="25" style="57" customWidth="1"/>
    <col min="17" max="17" width="23.140625" style="57" customWidth="1"/>
    <col min="18" max="18" width="29.5703125" style="54" customWidth="1"/>
    <col min="19" max="19" width="18.5703125" style="57" customWidth="1"/>
    <col min="20" max="20" width="13.85546875" style="57" customWidth="1"/>
    <col min="21" max="21" width="11.42578125" style="57" customWidth="1"/>
    <col min="22" max="22" width="17.42578125" style="57" customWidth="1"/>
    <col min="23" max="23" width="56.7109375" style="57" customWidth="1"/>
    <col min="24" max="24" width="63.140625" style="57" customWidth="1"/>
    <col min="25" max="16384" width="11.42578125" style="57"/>
  </cols>
  <sheetData>
    <row r="1" spans="1:24" s="52" customFormat="1" ht="22.5" customHeight="1" x14ac:dyDescent="0.25">
      <c r="A1" s="154" t="s">
        <v>0</v>
      </c>
      <c r="B1" s="154"/>
      <c r="C1" s="154"/>
      <c r="D1" s="154"/>
      <c r="E1" s="154"/>
      <c r="F1" s="154"/>
      <c r="K1" s="53"/>
      <c r="L1" s="53"/>
      <c r="R1" s="53"/>
    </row>
    <row r="2" spans="1:24" s="52" customFormat="1" ht="12" x14ac:dyDescent="0.25">
      <c r="A2" s="155" t="s">
        <v>119</v>
      </c>
      <c r="B2" s="155"/>
      <c r="C2" s="155"/>
      <c r="D2" s="155"/>
      <c r="E2" s="155"/>
      <c r="F2" s="155"/>
      <c r="K2" s="53"/>
      <c r="L2" s="53"/>
      <c r="R2" s="53"/>
    </row>
    <row r="3" spans="1:24" s="2" customFormat="1" ht="30.75" customHeight="1" x14ac:dyDescent="0.25">
      <c r="A3" s="152" t="s">
        <v>18</v>
      </c>
      <c r="B3" s="152" t="s">
        <v>3</v>
      </c>
      <c r="C3" s="152" t="s">
        <v>83</v>
      </c>
      <c r="D3" s="152" t="s">
        <v>84</v>
      </c>
      <c r="E3" s="152" t="s">
        <v>85</v>
      </c>
      <c r="F3" s="152" t="s">
        <v>6</v>
      </c>
      <c r="G3" s="152" t="s">
        <v>12</v>
      </c>
      <c r="H3" s="152" t="s">
        <v>95</v>
      </c>
      <c r="I3" s="152" t="s">
        <v>94</v>
      </c>
      <c r="J3" s="152" t="s">
        <v>96</v>
      </c>
      <c r="K3" s="152" t="s">
        <v>112</v>
      </c>
      <c r="L3" s="79" t="s">
        <v>97</v>
      </c>
      <c r="M3" s="79"/>
      <c r="N3" s="79"/>
      <c r="O3" s="67"/>
      <c r="P3" s="152" t="s">
        <v>99</v>
      </c>
      <c r="Q3" s="152" t="s">
        <v>100</v>
      </c>
      <c r="R3" s="152" t="s">
        <v>126</v>
      </c>
      <c r="S3" s="152" t="s">
        <v>1</v>
      </c>
      <c r="T3" s="152" t="s">
        <v>87</v>
      </c>
      <c r="U3" s="152"/>
      <c r="V3" s="152" t="s">
        <v>90</v>
      </c>
      <c r="W3" s="152" t="s">
        <v>107</v>
      </c>
    </row>
    <row r="4" spans="1:24" s="2" customFormat="1" ht="66" customHeight="1" x14ac:dyDescent="0.25">
      <c r="A4" s="152"/>
      <c r="B4" s="152"/>
      <c r="C4" s="152"/>
      <c r="D4" s="153"/>
      <c r="E4" s="152"/>
      <c r="F4" s="152"/>
      <c r="G4" s="153"/>
      <c r="H4" s="153"/>
      <c r="I4" s="153"/>
      <c r="J4" s="153"/>
      <c r="K4" s="153"/>
      <c r="L4" s="68" t="s">
        <v>123</v>
      </c>
      <c r="M4" s="63" t="s">
        <v>124</v>
      </c>
      <c r="N4" s="63" t="s">
        <v>125</v>
      </c>
      <c r="O4" s="68" t="s">
        <v>98</v>
      </c>
      <c r="P4" s="153"/>
      <c r="Q4" s="153"/>
      <c r="R4" s="153"/>
      <c r="S4" s="153"/>
      <c r="T4" s="68" t="s">
        <v>104</v>
      </c>
      <c r="U4" s="68" t="s">
        <v>105</v>
      </c>
      <c r="V4" s="153"/>
      <c r="W4" s="153"/>
      <c r="X4" s="51"/>
    </row>
    <row r="5" spans="1:24" s="54" customFormat="1" ht="127.5" hidden="1" customHeight="1" x14ac:dyDescent="0.25">
      <c r="A5" s="139">
        <v>1</v>
      </c>
      <c r="B5" s="139" t="s">
        <v>4</v>
      </c>
      <c r="C5" s="139" t="s">
        <v>317</v>
      </c>
      <c r="D5" s="61" t="s">
        <v>91</v>
      </c>
      <c r="E5" s="156" t="s">
        <v>5</v>
      </c>
      <c r="F5" s="66" t="s">
        <v>7</v>
      </c>
      <c r="G5" s="147" t="s">
        <v>29</v>
      </c>
      <c r="H5" s="61"/>
      <c r="I5" s="61"/>
      <c r="J5" s="61"/>
      <c r="K5" s="62"/>
      <c r="L5" s="61"/>
      <c r="M5" s="61"/>
      <c r="N5" s="61"/>
      <c r="O5" s="61"/>
      <c r="P5" s="61"/>
      <c r="Q5" s="61"/>
      <c r="R5" s="61"/>
      <c r="S5" s="61"/>
      <c r="T5" s="55"/>
      <c r="U5" s="55"/>
      <c r="V5" s="61"/>
      <c r="W5" s="61"/>
      <c r="X5" s="54" t="s">
        <v>318</v>
      </c>
    </row>
    <row r="6" spans="1:24" s="54" customFormat="1" ht="127.5" hidden="1" customHeight="1" x14ac:dyDescent="0.25">
      <c r="A6" s="147"/>
      <c r="B6" s="147"/>
      <c r="C6" s="147"/>
      <c r="D6" s="61" t="s">
        <v>13</v>
      </c>
      <c r="E6" s="157"/>
      <c r="F6" s="62" t="s">
        <v>8</v>
      </c>
      <c r="G6" s="147"/>
      <c r="H6" s="61"/>
      <c r="I6" s="61"/>
      <c r="J6" s="61"/>
      <c r="K6" s="62"/>
      <c r="L6" s="61"/>
      <c r="M6" s="61"/>
      <c r="N6" s="61"/>
      <c r="O6" s="61"/>
      <c r="P6" s="61"/>
      <c r="Q6" s="61"/>
      <c r="R6" s="61"/>
      <c r="S6" s="61"/>
      <c r="T6" s="55"/>
      <c r="U6" s="55"/>
      <c r="V6" s="61"/>
      <c r="W6" s="61"/>
    </row>
    <row r="7" spans="1:24" s="54" customFormat="1" ht="127.5" hidden="1" customHeight="1" x14ac:dyDescent="0.25">
      <c r="A7" s="147"/>
      <c r="B7" s="147"/>
      <c r="C7" s="147"/>
      <c r="D7" s="61" t="s">
        <v>14</v>
      </c>
      <c r="E7" s="157"/>
      <c r="F7" s="62" t="s">
        <v>9</v>
      </c>
      <c r="G7" s="147"/>
      <c r="H7" s="61"/>
      <c r="I7" s="61"/>
      <c r="J7" s="61"/>
      <c r="K7" s="62"/>
      <c r="L7" s="61"/>
      <c r="M7" s="61"/>
      <c r="N7" s="61"/>
      <c r="O7" s="61"/>
      <c r="P7" s="61"/>
      <c r="Q7" s="61"/>
      <c r="R7" s="61"/>
      <c r="S7" s="61"/>
      <c r="T7" s="55"/>
      <c r="U7" s="55"/>
      <c r="V7" s="61"/>
      <c r="W7" s="61"/>
    </row>
    <row r="8" spans="1:24" ht="127.5" hidden="1" customHeight="1" x14ac:dyDescent="0.25">
      <c r="A8" s="147"/>
      <c r="B8" s="147"/>
      <c r="C8" s="147"/>
      <c r="D8" s="61" t="s">
        <v>79</v>
      </c>
      <c r="E8" s="157"/>
      <c r="F8" s="62" t="s">
        <v>10</v>
      </c>
      <c r="G8" s="147"/>
      <c r="H8" s="62"/>
      <c r="I8" s="61"/>
      <c r="J8" s="61"/>
      <c r="K8" s="61"/>
      <c r="L8" s="61"/>
      <c r="M8" s="61"/>
      <c r="N8" s="61"/>
      <c r="O8" s="61"/>
      <c r="P8" s="61"/>
      <c r="Q8" s="61"/>
      <c r="R8" s="61"/>
      <c r="S8" s="61"/>
      <c r="T8" s="55"/>
      <c r="U8" s="55"/>
      <c r="V8" s="61"/>
      <c r="W8" s="61"/>
    </row>
    <row r="9" spans="1:24" ht="127.5" hidden="1" customHeight="1" x14ac:dyDescent="0.25">
      <c r="A9" s="147"/>
      <c r="B9" s="147"/>
      <c r="C9" s="147"/>
      <c r="D9" s="61" t="s">
        <v>15</v>
      </c>
      <c r="E9" s="157"/>
      <c r="F9" s="65" t="s">
        <v>11</v>
      </c>
      <c r="G9" s="147"/>
      <c r="H9" s="61"/>
      <c r="I9" s="61"/>
      <c r="J9" s="61"/>
      <c r="K9" s="61"/>
      <c r="L9" s="61"/>
      <c r="M9" s="61"/>
      <c r="N9" s="61"/>
      <c r="O9" s="61"/>
      <c r="P9" s="61"/>
      <c r="Q9" s="61"/>
      <c r="R9" s="61"/>
      <c r="S9" s="61"/>
      <c r="T9" s="55"/>
      <c r="U9" s="55"/>
      <c r="V9" s="61"/>
      <c r="W9" s="61"/>
    </row>
    <row r="10" spans="1:24" ht="127.5" hidden="1" customHeight="1" x14ac:dyDescent="0.25">
      <c r="A10" s="145">
        <v>2</v>
      </c>
      <c r="B10" s="147" t="s">
        <v>31</v>
      </c>
      <c r="C10" s="147" t="s">
        <v>43</v>
      </c>
      <c r="D10" s="62" t="s">
        <v>37</v>
      </c>
      <c r="E10" s="146" t="s">
        <v>40</v>
      </c>
      <c r="F10" s="61" t="s">
        <v>454</v>
      </c>
      <c r="G10" s="146" t="s">
        <v>41</v>
      </c>
      <c r="H10" s="62"/>
      <c r="I10" s="61"/>
      <c r="J10" s="61"/>
      <c r="K10" s="61"/>
      <c r="L10" s="61"/>
      <c r="M10" s="61"/>
      <c r="N10" s="61"/>
      <c r="O10" s="61"/>
      <c r="P10" s="61"/>
      <c r="Q10" s="61"/>
      <c r="R10" s="61"/>
      <c r="S10" s="61"/>
      <c r="T10" s="55"/>
      <c r="U10" s="55"/>
      <c r="V10" s="61"/>
      <c r="W10" s="61"/>
    </row>
    <row r="11" spans="1:24" ht="127.5" hidden="1" customHeight="1" x14ac:dyDescent="0.25">
      <c r="A11" s="145"/>
      <c r="B11" s="147"/>
      <c r="C11" s="147"/>
      <c r="D11" s="62" t="s">
        <v>38</v>
      </c>
      <c r="E11" s="146"/>
      <c r="F11" s="58" t="s">
        <v>455</v>
      </c>
      <c r="G11" s="146"/>
      <c r="H11" s="62"/>
      <c r="I11" s="61"/>
      <c r="J11" s="61"/>
      <c r="K11" s="61"/>
      <c r="L11" s="61"/>
      <c r="M11" s="61"/>
      <c r="N11" s="61"/>
      <c r="O11" s="61"/>
      <c r="P11" s="61"/>
      <c r="Q11" s="61"/>
      <c r="R11" s="61"/>
      <c r="S11" s="61"/>
      <c r="T11" s="55"/>
      <c r="U11" s="55"/>
      <c r="V11" s="61"/>
      <c r="W11" s="61"/>
    </row>
    <row r="12" spans="1:24" ht="127.5" hidden="1" customHeight="1" x14ac:dyDescent="0.25">
      <c r="A12" s="145"/>
      <c r="B12" s="147"/>
      <c r="C12" s="147"/>
      <c r="D12" s="62" t="s">
        <v>39</v>
      </c>
      <c r="E12" s="146"/>
      <c r="F12" s="61" t="s">
        <v>456</v>
      </c>
      <c r="G12" s="146"/>
      <c r="H12" s="62"/>
      <c r="I12" s="61"/>
      <c r="J12" s="61"/>
      <c r="K12" s="61"/>
      <c r="L12" s="61"/>
      <c r="M12" s="61"/>
      <c r="N12" s="61"/>
      <c r="O12" s="61"/>
      <c r="P12" s="61"/>
      <c r="Q12" s="61"/>
      <c r="R12" s="61"/>
      <c r="S12" s="61"/>
      <c r="T12" s="55"/>
      <c r="U12" s="55"/>
      <c r="V12" s="61"/>
      <c r="W12" s="61"/>
    </row>
    <row r="13" spans="1:24" ht="127.5" hidden="1" customHeight="1" x14ac:dyDescent="0.25">
      <c r="A13" s="145"/>
      <c r="B13" s="147"/>
      <c r="C13" s="147"/>
      <c r="D13" s="62" t="s">
        <v>313</v>
      </c>
      <c r="E13" s="146"/>
      <c r="F13" s="61" t="s">
        <v>457</v>
      </c>
      <c r="G13" s="146"/>
      <c r="H13" s="62"/>
      <c r="I13" s="61"/>
      <c r="J13" s="61"/>
      <c r="K13" s="61"/>
      <c r="L13" s="61"/>
      <c r="M13" s="61"/>
      <c r="N13" s="61"/>
      <c r="O13" s="61"/>
      <c r="P13" s="61"/>
      <c r="Q13" s="61"/>
      <c r="R13" s="61"/>
      <c r="S13" s="61"/>
      <c r="T13" s="55"/>
      <c r="U13" s="55"/>
      <c r="V13" s="61"/>
      <c r="W13" s="61"/>
    </row>
    <row r="14" spans="1:24" ht="127.5" hidden="1" customHeight="1" x14ac:dyDescent="0.25">
      <c r="A14" s="145"/>
      <c r="B14" s="147"/>
      <c r="C14" s="147"/>
      <c r="D14" s="61" t="s">
        <v>42</v>
      </c>
      <c r="E14" s="146"/>
      <c r="F14" s="61" t="s">
        <v>458</v>
      </c>
      <c r="G14" s="146"/>
      <c r="H14" s="62"/>
      <c r="I14" s="61"/>
      <c r="J14" s="61"/>
      <c r="K14" s="61"/>
      <c r="L14" s="61"/>
      <c r="M14" s="61"/>
      <c r="N14" s="61"/>
      <c r="O14" s="61"/>
      <c r="P14" s="61"/>
      <c r="Q14" s="61"/>
      <c r="R14" s="61"/>
      <c r="S14" s="61"/>
      <c r="T14" s="55"/>
      <c r="U14" s="55"/>
      <c r="V14" s="61"/>
      <c r="W14" s="61"/>
    </row>
    <row r="15" spans="1:24" ht="127.5" hidden="1" customHeight="1" x14ac:dyDescent="0.25">
      <c r="A15" s="145">
        <v>3</v>
      </c>
      <c r="B15" s="147" t="s">
        <v>32</v>
      </c>
      <c r="C15" s="147" t="s">
        <v>314</v>
      </c>
      <c r="D15" s="62" t="s">
        <v>44</v>
      </c>
      <c r="E15" s="146" t="s">
        <v>52</v>
      </c>
      <c r="F15" s="146" t="s">
        <v>459</v>
      </c>
      <c r="G15" s="147" t="s">
        <v>53</v>
      </c>
      <c r="H15" s="61"/>
      <c r="I15" s="61"/>
      <c r="J15" s="61"/>
      <c r="K15" s="61"/>
      <c r="L15" s="61"/>
      <c r="M15" s="61"/>
      <c r="N15" s="61"/>
      <c r="O15" s="61"/>
      <c r="P15" s="61"/>
      <c r="Q15" s="61"/>
      <c r="R15" s="61"/>
      <c r="S15" s="61"/>
      <c r="T15" s="55"/>
      <c r="U15" s="55"/>
      <c r="V15" s="61"/>
      <c r="W15" s="61"/>
    </row>
    <row r="16" spans="1:24" ht="127.5" hidden="1" customHeight="1" x14ac:dyDescent="0.25">
      <c r="A16" s="145"/>
      <c r="B16" s="147"/>
      <c r="C16" s="147"/>
      <c r="D16" s="62" t="s">
        <v>38</v>
      </c>
      <c r="E16" s="146"/>
      <c r="F16" s="146"/>
      <c r="G16" s="147"/>
      <c r="H16" s="61"/>
      <c r="I16" s="61"/>
      <c r="J16" s="61"/>
      <c r="K16" s="61"/>
      <c r="L16" s="61"/>
      <c r="M16" s="61"/>
      <c r="N16" s="61"/>
      <c r="O16" s="61"/>
      <c r="P16" s="61"/>
      <c r="Q16" s="61"/>
      <c r="R16" s="61"/>
      <c r="S16" s="61"/>
      <c r="T16" s="55"/>
      <c r="U16" s="55"/>
      <c r="V16" s="61"/>
      <c r="W16" s="61"/>
    </row>
    <row r="17" spans="1:23" ht="127.5" hidden="1" customHeight="1" x14ac:dyDescent="0.25">
      <c r="A17" s="145"/>
      <c r="B17" s="147"/>
      <c r="C17" s="147"/>
      <c r="D17" s="62" t="s">
        <v>37</v>
      </c>
      <c r="E17" s="146"/>
      <c r="F17" s="62" t="s">
        <v>460</v>
      </c>
      <c r="G17" s="147"/>
      <c r="H17" s="61"/>
      <c r="I17" s="61"/>
      <c r="J17" s="61"/>
      <c r="K17" s="61"/>
      <c r="L17" s="61"/>
      <c r="M17" s="61"/>
      <c r="N17" s="61"/>
      <c r="O17" s="61"/>
      <c r="P17" s="61"/>
      <c r="Q17" s="61"/>
      <c r="R17" s="61"/>
      <c r="S17" s="61"/>
      <c r="T17" s="55"/>
      <c r="U17" s="55"/>
      <c r="V17" s="61"/>
      <c r="W17" s="61"/>
    </row>
    <row r="18" spans="1:23" ht="127.5" hidden="1" customHeight="1" x14ac:dyDescent="0.25">
      <c r="A18" s="145"/>
      <c r="B18" s="147"/>
      <c r="C18" s="147"/>
      <c r="D18" s="62" t="s">
        <v>45</v>
      </c>
      <c r="E18" s="146"/>
      <c r="F18" s="146" t="s">
        <v>461</v>
      </c>
      <c r="G18" s="147"/>
      <c r="H18" s="61"/>
      <c r="I18" s="61"/>
      <c r="J18" s="61"/>
      <c r="K18" s="61"/>
      <c r="L18" s="61"/>
      <c r="M18" s="61"/>
      <c r="N18" s="61"/>
      <c r="O18" s="61"/>
      <c r="P18" s="61"/>
      <c r="Q18" s="61"/>
      <c r="R18" s="61"/>
      <c r="S18" s="61"/>
      <c r="T18" s="55"/>
      <c r="U18" s="55"/>
      <c r="V18" s="61"/>
      <c r="W18" s="61"/>
    </row>
    <row r="19" spans="1:23" ht="127.5" hidden="1" customHeight="1" x14ac:dyDescent="0.25">
      <c r="A19" s="145"/>
      <c r="B19" s="147"/>
      <c r="C19" s="147"/>
      <c r="D19" s="62" t="s">
        <v>51</v>
      </c>
      <c r="E19" s="146"/>
      <c r="F19" s="146"/>
      <c r="G19" s="147"/>
      <c r="H19" s="61"/>
      <c r="I19" s="61"/>
      <c r="J19" s="61"/>
      <c r="K19" s="61"/>
      <c r="L19" s="61"/>
      <c r="M19" s="61"/>
      <c r="N19" s="61"/>
      <c r="O19" s="61"/>
      <c r="P19" s="61"/>
      <c r="Q19" s="61"/>
      <c r="R19" s="61"/>
      <c r="S19" s="61"/>
      <c r="T19" s="55"/>
      <c r="U19" s="55"/>
      <c r="V19" s="61"/>
      <c r="W19" s="61"/>
    </row>
    <row r="20" spans="1:23" ht="114.75" hidden="1" customHeight="1" x14ac:dyDescent="0.25">
      <c r="A20" s="145"/>
      <c r="B20" s="147"/>
      <c r="C20" s="147"/>
      <c r="D20" s="62" t="s">
        <v>46</v>
      </c>
      <c r="E20" s="146"/>
      <c r="F20" s="146"/>
      <c r="G20" s="147"/>
      <c r="H20" s="61"/>
      <c r="I20" s="61"/>
      <c r="J20" s="61"/>
      <c r="K20" s="61"/>
      <c r="L20" s="61"/>
      <c r="M20" s="61"/>
      <c r="N20" s="61"/>
      <c r="O20" s="61"/>
      <c r="P20" s="61"/>
      <c r="Q20" s="61"/>
      <c r="R20" s="61"/>
      <c r="S20" s="61"/>
      <c r="T20" s="55"/>
      <c r="U20" s="55"/>
      <c r="V20" s="61"/>
      <c r="W20" s="61"/>
    </row>
    <row r="21" spans="1:23" ht="112.5" hidden="1" customHeight="1" x14ac:dyDescent="0.25">
      <c r="A21" s="145"/>
      <c r="B21" s="147"/>
      <c r="C21" s="147"/>
      <c r="D21" s="62" t="s">
        <v>47</v>
      </c>
      <c r="E21" s="146"/>
      <c r="F21" s="146" t="s">
        <v>462</v>
      </c>
      <c r="G21" s="147"/>
      <c r="H21" s="61"/>
      <c r="I21" s="61"/>
      <c r="J21" s="61"/>
      <c r="K21" s="61"/>
      <c r="L21" s="61"/>
      <c r="M21" s="61"/>
      <c r="N21" s="61"/>
      <c r="O21" s="61"/>
      <c r="P21" s="61"/>
      <c r="Q21" s="61"/>
      <c r="R21" s="61"/>
      <c r="S21" s="61"/>
      <c r="T21" s="55"/>
      <c r="U21" s="55"/>
      <c r="V21" s="61"/>
      <c r="W21" s="61"/>
    </row>
    <row r="22" spans="1:23" ht="76.5" hidden="1" customHeight="1" x14ac:dyDescent="0.25">
      <c r="A22" s="145"/>
      <c r="B22" s="147"/>
      <c r="C22" s="147"/>
      <c r="D22" s="62" t="s">
        <v>48</v>
      </c>
      <c r="E22" s="146"/>
      <c r="F22" s="146"/>
      <c r="G22" s="147"/>
      <c r="H22" s="61"/>
      <c r="I22" s="61"/>
      <c r="J22" s="61"/>
      <c r="K22" s="61"/>
      <c r="L22" s="61"/>
      <c r="M22" s="61"/>
      <c r="N22" s="61"/>
      <c r="O22" s="61"/>
      <c r="P22" s="61"/>
      <c r="Q22" s="61"/>
      <c r="R22" s="61"/>
      <c r="S22" s="61"/>
      <c r="T22" s="55"/>
      <c r="U22" s="55"/>
      <c r="V22" s="61"/>
      <c r="W22" s="61"/>
    </row>
    <row r="23" spans="1:23" ht="50.25" hidden="1" customHeight="1" x14ac:dyDescent="0.25">
      <c r="A23" s="145"/>
      <c r="B23" s="147"/>
      <c r="C23" s="147"/>
      <c r="D23" s="142" t="s">
        <v>49</v>
      </c>
      <c r="E23" s="146"/>
      <c r="F23" s="142" t="s">
        <v>463</v>
      </c>
      <c r="G23" s="147"/>
      <c r="H23" s="61"/>
      <c r="I23" s="61"/>
      <c r="J23" s="61"/>
      <c r="K23" s="61"/>
      <c r="L23" s="61"/>
      <c r="M23" s="61"/>
      <c r="N23" s="61"/>
      <c r="O23" s="61"/>
      <c r="P23" s="61"/>
      <c r="Q23" s="61"/>
      <c r="R23" s="61"/>
      <c r="S23" s="61"/>
      <c r="T23" s="55"/>
      <c r="U23" s="55"/>
      <c r="V23" s="61"/>
      <c r="W23" s="61"/>
    </row>
    <row r="24" spans="1:23" ht="63.75" hidden="1" customHeight="1" x14ac:dyDescent="0.25">
      <c r="A24" s="145"/>
      <c r="B24" s="147"/>
      <c r="C24" s="147"/>
      <c r="D24" s="143"/>
      <c r="E24" s="146"/>
      <c r="F24" s="143"/>
      <c r="G24" s="147"/>
      <c r="H24" s="61"/>
      <c r="I24" s="61"/>
      <c r="J24" s="61"/>
      <c r="K24" s="61"/>
      <c r="L24" s="61"/>
      <c r="M24" s="61"/>
      <c r="N24" s="61"/>
      <c r="O24" s="61"/>
      <c r="P24" s="61"/>
      <c r="Q24" s="61"/>
      <c r="R24" s="61"/>
      <c r="S24" s="61"/>
      <c r="T24" s="55"/>
      <c r="U24" s="55"/>
      <c r="V24" s="61"/>
      <c r="W24" s="61"/>
    </row>
    <row r="25" spans="1:23" ht="63.75" hidden="1" customHeight="1" x14ac:dyDescent="0.25">
      <c r="A25" s="145"/>
      <c r="B25" s="147"/>
      <c r="C25" s="147"/>
      <c r="D25" s="143"/>
      <c r="E25" s="146"/>
      <c r="F25" s="143"/>
      <c r="G25" s="147"/>
      <c r="H25" s="61"/>
      <c r="I25" s="61"/>
      <c r="J25" s="61"/>
      <c r="K25" s="61"/>
      <c r="L25" s="61"/>
      <c r="M25" s="61"/>
      <c r="N25" s="61"/>
      <c r="O25" s="61"/>
      <c r="P25" s="61"/>
      <c r="Q25" s="61"/>
      <c r="R25" s="61"/>
      <c r="S25" s="61"/>
      <c r="T25" s="55"/>
      <c r="U25" s="55"/>
      <c r="V25" s="61"/>
      <c r="W25" s="61"/>
    </row>
    <row r="26" spans="1:23" ht="45" hidden="1" customHeight="1" x14ac:dyDescent="0.25">
      <c r="A26" s="145"/>
      <c r="B26" s="147"/>
      <c r="C26" s="147"/>
      <c r="D26" s="143"/>
      <c r="E26" s="146"/>
      <c r="F26" s="143"/>
      <c r="G26" s="147"/>
      <c r="H26" s="61"/>
      <c r="I26" s="61"/>
      <c r="J26" s="61"/>
      <c r="K26" s="61"/>
      <c r="L26" s="61"/>
      <c r="M26" s="61"/>
      <c r="N26" s="61"/>
      <c r="O26" s="61"/>
      <c r="P26" s="61"/>
      <c r="Q26" s="61"/>
      <c r="R26" s="61"/>
      <c r="S26" s="61"/>
      <c r="T26" s="55"/>
      <c r="U26" s="55"/>
      <c r="V26" s="61"/>
      <c r="W26" s="61"/>
    </row>
    <row r="27" spans="1:23" ht="60.75" hidden="1" customHeight="1" x14ac:dyDescent="0.25">
      <c r="A27" s="145"/>
      <c r="B27" s="147"/>
      <c r="C27" s="147"/>
      <c r="D27" s="143"/>
      <c r="E27" s="146"/>
      <c r="F27" s="143"/>
      <c r="G27" s="147"/>
      <c r="H27" s="61"/>
      <c r="I27" s="61"/>
      <c r="J27" s="61"/>
      <c r="K27" s="61"/>
      <c r="L27" s="61"/>
      <c r="M27" s="61"/>
      <c r="N27" s="61"/>
      <c r="O27" s="61"/>
      <c r="P27" s="61"/>
      <c r="Q27" s="61"/>
      <c r="R27" s="61"/>
      <c r="S27" s="61"/>
      <c r="T27" s="55"/>
      <c r="U27" s="55"/>
      <c r="V27" s="61"/>
      <c r="W27" s="61"/>
    </row>
    <row r="28" spans="1:23" ht="52.5" hidden="1" customHeight="1" x14ac:dyDescent="0.25">
      <c r="A28" s="145"/>
      <c r="B28" s="147"/>
      <c r="C28" s="147"/>
      <c r="D28" s="143"/>
      <c r="E28" s="146"/>
      <c r="F28" s="143"/>
      <c r="G28" s="147"/>
      <c r="H28" s="61"/>
      <c r="I28" s="61"/>
      <c r="J28" s="61"/>
      <c r="K28" s="61"/>
      <c r="L28" s="61"/>
      <c r="M28" s="61"/>
      <c r="N28" s="61"/>
      <c r="O28" s="61"/>
      <c r="P28" s="61"/>
      <c r="Q28" s="61"/>
      <c r="R28" s="61"/>
      <c r="S28" s="61"/>
      <c r="T28" s="55"/>
      <c r="U28" s="55"/>
      <c r="V28" s="61"/>
      <c r="W28" s="61"/>
    </row>
    <row r="29" spans="1:23" ht="48.75" hidden="1" customHeight="1" x14ac:dyDescent="0.25">
      <c r="A29" s="145"/>
      <c r="B29" s="147"/>
      <c r="C29" s="147"/>
      <c r="D29" s="143"/>
      <c r="E29" s="146"/>
      <c r="F29" s="143"/>
      <c r="G29" s="147"/>
      <c r="H29" s="61"/>
      <c r="I29" s="61"/>
      <c r="J29" s="61"/>
      <c r="K29" s="61"/>
      <c r="L29" s="61"/>
      <c r="M29" s="61"/>
      <c r="N29" s="61"/>
      <c r="O29" s="61"/>
      <c r="P29" s="61"/>
      <c r="Q29" s="61"/>
      <c r="R29" s="61"/>
      <c r="S29" s="61"/>
      <c r="T29" s="55"/>
      <c r="U29" s="55"/>
      <c r="V29" s="61"/>
      <c r="W29" s="61"/>
    </row>
    <row r="30" spans="1:23" ht="55.5" hidden="1" customHeight="1" x14ac:dyDescent="0.25">
      <c r="A30" s="145"/>
      <c r="B30" s="147"/>
      <c r="C30" s="147"/>
      <c r="D30" s="143"/>
      <c r="E30" s="146"/>
      <c r="F30" s="143"/>
      <c r="G30" s="147"/>
      <c r="H30" s="61"/>
      <c r="I30" s="61"/>
      <c r="J30" s="61"/>
      <c r="K30" s="61"/>
      <c r="L30" s="61"/>
      <c r="M30" s="61"/>
      <c r="N30" s="61"/>
      <c r="O30" s="61"/>
      <c r="P30" s="61"/>
      <c r="Q30" s="61"/>
      <c r="R30" s="61"/>
      <c r="S30" s="61"/>
      <c r="T30" s="55"/>
      <c r="U30" s="55"/>
      <c r="V30" s="61"/>
      <c r="W30" s="61"/>
    </row>
    <row r="31" spans="1:23" ht="63" hidden="1" customHeight="1" x14ac:dyDescent="0.25">
      <c r="A31" s="145"/>
      <c r="B31" s="147"/>
      <c r="C31" s="147"/>
      <c r="D31" s="143"/>
      <c r="E31" s="146"/>
      <c r="F31" s="143"/>
      <c r="G31" s="147"/>
      <c r="H31" s="61"/>
      <c r="I31" s="61"/>
      <c r="J31" s="61"/>
      <c r="K31" s="61"/>
      <c r="L31" s="61"/>
      <c r="M31" s="61"/>
      <c r="N31" s="61"/>
      <c r="O31" s="61"/>
      <c r="P31" s="61"/>
      <c r="Q31" s="61"/>
      <c r="R31" s="61"/>
      <c r="S31" s="61"/>
      <c r="T31" s="55"/>
      <c r="U31" s="55"/>
      <c r="V31" s="61"/>
      <c r="W31" s="61"/>
    </row>
    <row r="32" spans="1:23" ht="39" hidden="1" customHeight="1" x14ac:dyDescent="0.25">
      <c r="A32" s="145"/>
      <c r="B32" s="147"/>
      <c r="C32" s="147"/>
      <c r="D32" s="143"/>
      <c r="E32" s="146"/>
      <c r="F32" s="143"/>
      <c r="G32" s="147"/>
      <c r="H32" s="61"/>
      <c r="I32" s="61"/>
      <c r="J32" s="61"/>
      <c r="K32" s="61"/>
      <c r="L32" s="61"/>
      <c r="M32" s="61"/>
      <c r="N32" s="61"/>
      <c r="O32" s="61"/>
      <c r="P32" s="61"/>
      <c r="Q32" s="61"/>
      <c r="R32" s="61"/>
      <c r="S32" s="61"/>
      <c r="T32" s="55"/>
      <c r="U32" s="55"/>
      <c r="V32" s="61"/>
      <c r="W32" s="61"/>
    </row>
    <row r="33" spans="1:23" ht="46.5" hidden="1" customHeight="1" x14ac:dyDescent="0.25">
      <c r="A33" s="145"/>
      <c r="B33" s="147"/>
      <c r="C33" s="147"/>
      <c r="D33" s="143"/>
      <c r="E33" s="146"/>
      <c r="F33" s="143"/>
      <c r="G33" s="147"/>
      <c r="H33" s="61"/>
      <c r="I33" s="61"/>
      <c r="J33" s="61"/>
      <c r="K33" s="61"/>
      <c r="L33" s="61"/>
      <c r="M33" s="61"/>
      <c r="N33" s="61"/>
      <c r="O33" s="61"/>
      <c r="P33" s="61"/>
      <c r="Q33" s="61"/>
      <c r="R33" s="61"/>
      <c r="S33" s="61"/>
      <c r="T33" s="55"/>
      <c r="U33" s="55"/>
      <c r="V33" s="61"/>
      <c r="W33" s="61"/>
    </row>
    <row r="34" spans="1:23" ht="46.5" hidden="1" customHeight="1" x14ac:dyDescent="0.25">
      <c r="A34" s="145"/>
      <c r="B34" s="147"/>
      <c r="C34" s="147"/>
      <c r="D34" s="143"/>
      <c r="E34" s="146"/>
      <c r="F34" s="143"/>
      <c r="G34" s="147"/>
      <c r="H34" s="61"/>
      <c r="I34" s="61"/>
      <c r="J34" s="61"/>
      <c r="K34" s="61"/>
      <c r="L34" s="61"/>
      <c r="M34" s="61"/>
      <c r="N34" s="61"/>
      <c r="O34" s="61"/>
      <c r="P34" s="61"/>
      <c r="Q34" s="61"/>
      <c r="R34" s="61"/>
      <c r="S34" s="61"/>
      <c r="T34" s="55"/>
      <c r="U34" s="55"/>
      <c r="V34" s="61"/>
      <c r="W34" s="61"/>
    </row>
    <row r="35" spans="1:23" ht="45" hidden="1" customHeight="1" x14ac:dyDescent="0.25">
      <c r="A35" s="145"/>
      <c r="B35" s="147"/>
      <c r="C35" s="147"/>
      <c r="D35" s="143"/>
      <c r="E35" s="146"/>
      <c r="F35" s="143"/>
      <c r="G35" s="147"/>
      <c r="H35" s="61"/>
      <c r="I35" s="61"/>
      <c r="J35" s="61"/>
      <c r="K35" s="61"/>
      <c r="L35" s="61"/>
      <c r="M35" s="61"/>
      <c r="N35" s="61"/>
      <c r="O35" s="61"/>
      <c r="P35" s="61"/>
      <c r="Q35" s="61"/>
      <c r="R35" s="61"/>
      <c r="S35" s="61"/>
      <c r="T35" s="55"/>
      <c r="U35" s="55"/>
      <c r="V35" s="61"/>
      <c r="W35" s="61"/>
    </row>
    <row r="36" spans="1:23" ht="39" hidden="1" customHeight="1" x14ac:dyDescent="0.25">
      <c r="A36" s="145"/>
      <c r="B36" s="147"/>
      <c r="C36" s="147"/>
      <c r="D36" s="143"/>
      <c r="E36" s="146"/>
      <c r="F36" s="143"/>
      <c r="G36" s="147"/>
      <c r="H36" s="61"/>
      <c r="I36" s="61"/>
      <c r="J36" s="61"/>
      <c r="K36" s="61"/>
      <c r="L36" s="61"/>
      <c r="M36" s="61"/>
      <c r="N36" s="61"/>
      <c r="O36" s="61"/>
      <c r="P36" s="61"/>
      <c r="Q36" s="61"/>
      <c r="R36" s="61"/>
      <c r="S36" s="61"/>
      <c r="T36" s="55"/>
      <c r="U36" s="55"/>
      <c r="V36" s="61"/>
      <c r="W36" s="61"/>
    </row>
    <row r="37" spans="1:23" ht="43.5" hidden="1" customHeight="1" x14ac:dyDescent="0.25">
      <c r="A37" s="145"/>
      <c r="B37" s="147"/>
      <c r="C37" s="147"/>
      <c r="D37" s="143"/>
      <c r="E37" s="146"/>
      <c r="F37" s="143"/>
      <c r="G37" s="147"/>
      <c r="H37" s="61"/>
      <c r="I37" s="61"/>
      <c r="J37" s="61"/>
      <c r="K37" s="61"/>
      <c r="L37" s="61"/>
      <c r="M37" s="61"/>
      <c r="N37" s="61"/>
      <c r="O37" s="61"/>
      <c r="P37" s="61"/>
      <c r="Q37" s="61"/>
      <c r="R37" s="61"/>
      <c r="S37" s="61"/>
      <c r="T37" s="55"/>
      <c r="U37" s="55"/>
      <c r="V37" s="61"/>
      <c r="W37" s="61"/>
    </row>
    <row r="38" spans="1:23" ht="48" hidden="1" customHeight="1" x14ac:dyDescent="0.25">
      <c r="A38" s="145"/>
      <c r="B38" s="147"/>
      <c r="C38" s="147"/>
      <c r="D38" s="143"/>
      <c r="E38" s="146"/>
      <c r="F38" s="143"/>
      <c r="G38" s="147"/>
      <c r="H38" s="61"/>
      <c r="I38" s="61"/>
      <c r="J38" s="61"/>
      <c r="K38" s="61"/>
      <c r="L38" s="61"/>
      <c r="M38" s="61"/>
      <c r="N38" s="61"/>
      <c r="O38" s="61"/>
      <c r="P38" s="61"/>
      <c r="Q38" s="61"/>
      <c r="R38" s="61"/>
      <c r="S38" s="61"/>
      <c r="T38" s="55"/>
      <c r="U38" s="55"/>
      <c r="V38" s="61"/>
      <c r="W38" s="61"/>
    </row>
    <row r="39" spans="1:23" ht="56.25" hidden="1" customHeight="1" x14ac:dyDescent="0.25">
      <c r="A39" s="145"/>
      <c r="B39" s="147"/>
      <c r="C39" s="147"/>
      <c r="D39" s="143"/>
      <c r="E39" s="146"/>
      <c r="F39" s="143"/>
      <c r="G39" s="147"/>
      <c r="H39" s="61"/>
      <c r="I39" s="61"/>
      <c r="J39" s="61"/>
      <c r="K39" s="61"/>
      <c r="L39" s="61"/>
      <c r="M39" s="61"/>
      <c r="N39" s="61"/>
      <c r="O39" s="61"/>
      <c r="P39" s="61"/>
      <c r="Q39" s="61"/>
      <c r="R39" s="61"/>
      <c r="S39" s="61"/>
      <c r="T39" s="55"/>
      <c r="U39" s="55"/>
      <c r="V39" s="61"/>
      <c r="W39" s="61"/>
    </row>
    <row r="40" spans="1:23" ht="52.5" hidden="1" customHeight="1" x14ac:dyDescent="0.25">
      <c r="A40" s="145"/>
      <c r="B40" s="147"/>
      <c r="C40" s="147"/>
      <c r="D40" s="143"/>
      <c r="E40" s="146"/>
      <c r="F40" s="143"/>
      <c r="G40" s="151"/>
      <c r="H40" s="61"/>
      <c r="I40" s="61"/>
      <c r="J40" s="61"/>
      <c r="K40" s="61"/>
      <c r="L40" s="61"/>
      <c r="M40" s="61"/>
      <c r="N40" s="61"/>
      <c r="O40" s="61"/>
      <c r="P40" s="61"/>
      <c r="Q40" s="61"/>
      <c r="R40" s="61"/>
      <c r="S40" s="61"/>
      <c r="T40" s="55"/>
      <c r="U40" s="55"/>
      <c r="V40" s="61"/>
      <c r="W40" s="61"/>
    </row>
    <row r="41" spans="1:23" ht="51.75" hidden="1" customHeight="1" x14ac:dyDescent="0.2">
      <c r="A41" s="145"/>
      <c r="B41" s="147"/>
      <c r="C41" s="147"/>
      <c r="D41" s="143"/>
      <c r="E41" s="146"/>
      <c r="F41" s="143"/>
      <c r="G41" s="147"/>
      <c r="H41" s="147"/>
      <c r="I41" s="61"/>
      <c r="J41" s="61"/>
      <c r="K41" s="61"/>
      <c r="L41" s="61"/>
      <c r="M41" s="61"/>
      <c r="N41" s="61"/>
      <c r="O41" s="61"/>
      <c r="P41" s="61"/>
      <c r="Q41" s="61"/>
      <c r="R41" s="61"/>
      <c r="S41" s="61"/>
      <c r="T41" s="55"/>
      <c r="U41" s="55"/>
      <c r="V41" s="64"/>
      <c r="W41" s="64"/>
    </row>
    <row r="42" spans="1:23" ht="74.25" hidden="1" customHeight="1" x14ac:dyDescent="0.2">
      <c r="A42" s="145"/>
      <c r="B42" s="147"/>
      <c r="C42" s="147"/>
      <c r="D42" s="143"/>
      <c r="E42" s="146"/>
      <c r="F42" s="143"/>
      <c r="G42" s="147"/>
      <c r="H42" s="147"/>
      <c r="I42" s="61"/>
      <c r="J42" s="61"/>
      <c r="K42" s="61"/>
      <c r="L42" s="61"/>
      <c r="M42" s="61"/>
      <c r="N42" s="61"/>
      <c r="O42" s="61"/>
      <c r="P42" s="61"/>
      <c r="Q42" s="61"/>
      <c r="R42" s="61"/>
      <c r="S42" s="61"/>
      <c r="T42" s="55"/>
      <c r="U42" s="55"/>
      <c r="V42" s="64"/>
      <c r="W42" s="64"/>
    </row>
    <row r="43" spans="1:23" ht="42" hidden="1" customHeight="1" x14ac:dyDescent="0.2">
      <c r="A43" s="145"/>
      <c r="B43" s="147"/>
      <c r="C43" s="147"/>
      <c r="D43" s="143"/>
      <c r="E43" s="146"/>
      <c r="F43" s="143"/>
      <c r="G43" s="147"/>
      <c r="H43" s="147"/>
      <c r="I43" s="61"/>
      <c r="J43" s="61"/>
      <c r="K43" s="61"/>
      <c r="L43" s="61"/>
      <c r="M43" s="61"/>
      <c r="N43" s="61"/>
      <c r="O43" s="61"/>
      <c r="P43" s="61"/>
      <c r="Q43" s="59"/>
      <c r="R43" s="61"/>
      <c r="S43" s="61"/>
      <c r="T43" s="55"/>
      <c r="U43" s="55"/>
      <c r="V43" s="64"/>
      <c r="W43" s="64"/>
    </row>
    <row r="44" spans="1:23" ht="93" hidden="1" customHeight="1" x14ac:dyDescent="0.2">
      <c r="A44" s="145"/>
      <c r="B44" s="147"/>
      <c r="C44" s="147"/>
      <c r="D44" s="143"/>
      <c r="E44" s="146"/>
      <c r="F44" s="143"/>
      <c r="G44" s="151"/>
      <c r="H44" s="61"/>
      <c r="I44" s="61"/>
      <c r="J44" s="61"/>
      <c r="K44" s="61"/>
      <c r="L44" s="61"/>
      <c r="M44" s="61"/>
      <c r="N44" s="61"/>
      <c r="O44" s="61"/>
      <c r="P44" s="3"/>
      <c r="Q44" s="59"/>
      <c r="R44" s="61"/>
      <c r="S44" s="82"/>
      <c r="T44" s="56"/>
      <c r="U44" s="55"/>
      <c r="V44" s="77"/>
      <c r="W44" s="78"/>
    </row>
    <row r="45" spans="1:23" ht="78" hidden="1" customHeight="1" x14ac:dyDescent="0.2">
      <c r="A45" s="145"/>
      <c r="B45" s="147"/>
      <c r="C45" s="147"/>
      <c r="D45" s="143"/>
      <c r="E45" s="146"/>
      <c r="F45" s="143"/>
      <c r="G45" s="151"/>
      <c r="H45" s="61"/>
      <c r="I45" s="61"/>
      <c r="J45" s="61"/>
      <c r="K45" s="61"/>
      <c r="L45" s="61"/>
      <c r="M45" s="61"/>
      <c r="N45" s="61"/>
      <c r="O45" s="61"/>
      <c r="P45" s="3"/>
      <c r="Q45" s="59"/>
      <c r="R45" s="61"/>
      <c r="S45" s="82"/>
      <c r="T45" s="56"/>
      <c r="U45" s="55"/>
      <c r="V45" s="77"/>
      <c r="W45" s="78"/>
    </row>
    <row r="46" spans="1:23" ht="103.5" hidden="1" customHeight="1" x14ac:dyDescent="0.2">
      <c r="A46" s="145"/>
      <c r="B46" s="147"/>
      <c r="C46" s="147"/>
      <c r="D46" s="143"/>
      <c r="E46" s="146"/>
      <c r="F46" s="143"/>
      <c r="G46" s="151"/>
      <c r="H46" s="61"/>
      <c r="I46" s="61"/>
      <c r="J46" s="61"/>
      <c r="K46" s="61"/>
      <c r="L46" s="61"/>
      <c r="M46" s="61"/>
      <c r="N46" s="61"/>
      <c r="O46" s="61"/>
      <c r="P46" s="3"/>
      <c r="Q46" s="59"/>
      <c r="R46" s="61"/>
      <c r="S46" s="82"/>
      <c r="T46" s="56"/>
      <c r="U46" s="55"/>
      <c r="V46" s="77"/>
      <c r="W46" s="78"/>
    </row>
    <row r="47" spans="1:23" ht="125.25" hidden="1" customHeight="1" x14ac:dyDescent="0.2">
      <c r="A47" s="145"/>
      <c r="B47" s="147"/>
      <c r="C47" s="147"/>
      <c r="D47" s="143"/>
      <c r="E47" s="146"/>
      <c r="F47" s="143"/>
      <c r="G47" s="151"/>
      <c r="H47" s="61"/>
      <c r="I47" s="61"/>
      <c r="J47" s="61"/>
      <c r="K47" s="61"/>
      <c r="L47" s="61"/>
      <c r="M47" s="61"/>
      <c r="N47" s="61"/>
      <c r="O47" s="61"/>
      <c r="P47" s="3"/>
      <c r="Q47" s="59"/>
      <c r="R47" s="61"/>
      <c r="S47" s="82"/>
      <c r="T47" s="56"/>
      <c r="U47" s="55"/>
      <c r="V47" s="77"/>
      <c r="W47" s="78"/>
    </row>
    <row r="48" spans="1:23" ht="115.5" hidden="1" customHeight="1" x14ac:dyDescent="0.2">
      <c r="A48" s="145"/>
      <c r="B48" s="147"/>
      <c r="C48" s="147"/>
      <c r="D48" s="143"/>
      <c r="E48" s="146"/>
      <c r="F48" s="143"/>
      <c r="G48" s="151"/>
      <c r="H48" s="61"/>
      <c r="I48" s="61"/>
      <c r="J48" s="61"/>
      <c r="K48" s="61"/>
      <c r="L48" s="61"/>
      <c r="M48" s="61"/>
      <c r="N48" s="61"/>
      <c r="O48" s="61"/>
      <c r="P48" s="3"/>
      <c r="Q48" s="59"/>
      <c r="R48" s="61"/>
      <c r="S48" s="82"/>
      <c r="T48" s="56"/>
      <c r="U48" s="55"/>
      <c r="V48" s="77"/>
      <c r="W48" s="78"/>
    </row>
    <row r="49" spans="1:23" ht="93" hidden="1" customHeight="1" x14ac:dyDescent="0.2">
      <c r="A49" s="145"/>
      <c r="B49" s="147"/>
      <c r="C49" s="147"/>
      <c r="D49" s="143"/>
      <c r="E49" s="146"/>
      <c r="F49" s="143"/>
      <c r="G49" s="151"/>
      <c r="H49" s="61"/>
      <c r="I49" s="61"/>
      <c r="J49" s="61"/>
      <c r="K49" s="61"/>
      <c r="L49" s="61"/>
      <c r="M49" s="61"/>
      <c r="N49" s="61"/>
      <c r="O49" s="61"/>
      <c r="P49" s="3"/>
      <c r="Q49" s="59"/>
      <c r="R49" s="61"/>
      <c r="S49" s="82"/>
      <c r="T49" s="56"/>
      <c r="U49" s="55"/>
      <c r="V49" s="77"/>
      <c r="W49" s="78"/>
    </row>
    <row r="50" spans="1:23" ht="99.75" hidden="1" customHeight="1" x14ac:dyDescent="0.2">
      <c r="A50" s="145"/>
      <c r="B50" s="147"/>
      <c r="C50" s="147"/>
      <c r="D50" s="143"/>
      <c r="E50" s="146"/>
      <c r="F50" s="143"/>
      <c r="G50" s="151"/>
      <c r="H50" s="61"/>
      <c r="I50" s="61"/>
      <c r="J50" s="61"/>
      <c r="K50" s="61"/>
      <c r="L50" s="61"/>
      <c r="M50" s="61"/>
      <c r="N50" s="61"/>
      <c r="O50" s="61"/>
      <c r="P50" s="3"/>
      <c r="Q50" s="59"/>
      <c r="R50" s="61"/>
      <c r="S50" s="82"/>
      <c r="T50" s="56"/>
      <c r="U50" s="55"/>
      <c r="V50" s="77"/>
      <c r="W50" s="78"/>
    </row>
    <row r="51" spans="1:23" ht="101.25" hidden="1" customHeight="1" x14ac:dyDescent="0.2">
      <c r="A51" s="145"/>
      <c r="B51" s="147"/>
      <c r="C51" s="147"/>
      <c r="D51" s="143"/>
      <c r="E51" s="146"/>
      <c r="F51" s="143"/>
      <c r="G51" s="151"/>
      <c r="H51" s="61"/>
      <c r="I51" s="61"/>
      <c r="J51" s="61"/>
      <c r="K51" s="61"/>
      <c r="L51" s="61"/>
      <c r="M51" s="61"/>
      <c r="N51" s="61"/>
      <c r="O51" s="61"/>
      <c r="P51" s="3"/>
      <c r="Q51" s="59"/>
      <c r="R51" s="61"/>
      <c r="S51" s="82"/>
      <c r="T51" s="56"/>
      <c r="U51" s="55"/>
      <c r="V51" s="77"/>
      <c r="W51" s="78"/>
    </row>
    <row r="52" spans="1:23" ht="108" hidden="1" customHeight="1" x14ac:dyDescent="0.2">
      <c r="A52" s="145"/>
      <c r="B52" s="147"/>
      <c r="C52" s="147"/>
      <c r="D52" s="143"/>
      <c r="E52" s="146"/>
      <c r="F52" s="143"/>
      <c r="G52" s="151"/>
      <c r="H52" s="61"/>
      <c r="I52" s="61"/>
      <c r="J52" s="61"/>
      <c r="K52" s="61"/>
      <c r="L52" s="61"/>
      <c r="M52" s="61"/>
      <c r="N52" s="61"/>
      <c r="O52" s="61"/>
      <c r="P52" s="3"/>
      <c r="Q52" s="59"/>
      <c r="R52" s="61"/>
      <c r="S52" s="82"/>
      <c r="T52" s="56"/>
      <c r="U52" s="55"/>
      <c r="V52" s="77"/>
      <c r="W52" s="78"/>
    </row>
    <row r="53" spans="1:23" ht="97.5" hidden="1" customHeight="1" x14ac:dyDescent="0.2">
      <c r="A53" s="145"/>
      <c r="B53" s="147"/>
      <c r="C53" s="147"/>
      <c r="D53" s="143"/>
      <c r="E53" s="146"/>
      <c r="F53" s="143"/>
      <c r="G53" s="151"/>
      <c r="H53" s="61"/>
      <c r="I53" s="61"/>
      <c r="J53" s="61"/>
      <c r="K53" s="61"/>
      <c r="L53" s="61"/>
      <c r="M53" s="61"/>
      <c r="N53" s="61"/>
      <c r="O53" s="61"/>
      <c r="P53" s="3"/>
      <c r="Q53" s="59"/>
      <c r="R53" s="61"/>
      <c r="S53" s="82"/>
      <c r="T53" s="56"/>
      <c r="U53" s="55"/>
      <c r="V53" s="77"/>
      <c r="W53" s="78"/>
    </row>
    <row r="54" spans="1:23" ht="84" hidden="1" customHeight="1" x14ac:dyDescent="0.2">
      <c r="A54" s="145"/>
      <c r="B54" s="147"/>
      <c r="C54" s="147"/>
      <c r="D54" s="143"/>
      <c r="E54" s="146"/>
      <c r="F54" s="143"/>
      <c r="G54" s="151"/>
      <c r="H54" s="61"/>
      <c r="I54" s="61"/>
      <c r="J54" s="61"/>
      <c r="K54" s="61"/>
      <c r="L54" s="61"/>
      <c r="M54" s="61"/>
      <c r="N54" s="61"/>
      <c r="O54" s="61"/>
      <c r="P54" s="3"/>
      <c r="Q54" s="59"/>
      <c r="R54" s="61"/>
      <c r="S54" s="82"/>
      <c r="T54" s="56"/>
      <c r="U54" s="55"/>
      <c r="V54" s="77"/>
      <c r="W54" s="78"/>
    </row>
    <row r="55" spans="1:23" ht="120.75" hidden="1" customHeight="1" x14ac:dyDescent="0.2">
      <c r="A55" s="145"/>
      <c r="B55" s="147"/>
      <c r="C55" s="147"/>
      <c r="D55" s="143"/>
      <c r="E55" s="146"/>
      <c r="F55" s="143"/>
      <c r="G55" s="151"/>
      <c r="H55" s="61"/>
      <c r="I55" s="61"/>
      <c r="J55" s="61"/>
      <c r="K55" s="61"/>
      <c r="L55" s="61"/>
      <c r="M55" s="61"/>
      <c r="N55" s="61"/>
      <c r="O55" s="61"/>
      <c r="P55" s="3"/>
      <c r="Q55" s="59"/>
      <c r="R55" s="61"/>
      <c r="S55" s="82"/>
      <c r="T55" s="56"/>
      <c r="U55" s="55"/>
      <c r="V55" s="77"/>
      <c r="W55" s="78"/>
    </row>
    <row r="56" spans="1:23" ht="117" hidden="1" customHeight="1" x14ac:dyDescent="0.2">
      <c r="A56" s="145"/>
      <c r="B56" s="147"/>
      <c r="C56" s="147"/>
      <c r="D56" s="144"/>
      <c r="E56" s="146"/>
      <c r="F56" s="144"/>
      <c r="G56" s="151"/>
      <c r="H56" s="61"/>
      <c r="I56" s="61"/>
      <c r="J56" s="61"/>
      <c r="K56" s="61"/>
      <c r="L56" s="61"/>
      <c r="M56" s="61"/>
      <c r="N56" s="61"/>
      <c r="O56" s="61"/>
      <c r="P56" s="3"/>
      <c r="Q56" s="59"/>
      <c r="R56" s="61"/>
      <c r="S56" s="82"/>
      <c r="T56" s="56"/>
      <c r="U56" s="55"/>
      <c r="V56" s="77"/>
      <c r="W56" s="78"/>
    </row>
    <row r="57" spans="1:23" s="177" customFormat="1" ht="73.5" customHeight="1" x14ac:dyDescent="0.2">
      <c r="A57" s="145"/>
      <c r="B57" s="147"/>
      <c r="C57" s="147"/>
      <c r="D57" s="172" t="s">
        <v>50</v>
      </c>
      <c r="E57" s="146"/>
      <c r="F57" s="172" t="s">
        <v>464</v>
      </c>
      <c r="G57" s="151"/>
      <c r="H57" s="173" t="s">
        <v>389</v>
      </c>
      <c r="I57" s="173" t="s">
        <v>152</v>
      </c>
      <c r="J57" s="173" t="s">
        <v>551</v>
      </c>
      <c r="K57" s="173" t="s">
        <v>390</v>
      </c>
      <c r="L57" s="173" t="s">
        <v>431</v>
      </c>
      <c r="M57" s="173"/>
      <c r="N57" s="173" t="s">
        <v>152</v>
      </c>
      <c r="O57" s="173" t="s">
        <v>430</v>
      </c>
      <c r="P57" s="173" t="s">
        <v>495</v>
      </c>
      <c r="Q57" s="174">
        <v>1</v>
      </c>
      <c r="R57" s="173" t="s">
        <v>391</v>
      </c>
      <c r="S57" s="173" t="s">
        <v>405</v>
      </c>
      <c r="T57" s="175">
        <v>44562</v>
      </c>
      <c r="U57" s="175">
        <v>44926</v>
      </c>
      <c r="V57" s="174">
        <v>1</v>
      </c>
      <c r="W57" s="176"/>
    </row>
    <row r="58" spans="1:23" s="177" customFormat="1" ht="151.5" customHeight="1" x14ac:dyDescent="0.2">
      <c r="A58" s="145"/>
      <c r="B58" s="147"/>
      <c r="C58" s="147"/>
      <c r="D58" s="172"/>
      <c r="E58" s="146"/>
      <c r="F58" s="172"/>
      <c r="G58" s="151"/>
      <c r="H58" s="173" t="s">
        <v>389</v>
      </c>
      <c r="I58" s="173" t="s">
        <v>152</v>
      </c>
      <c r="J58" s="176" t="s">
        <v>551</v>
      </c>
      <c r="K58" s="173" t="s">
        <v>393</v>
      </c>
      <c r="L58" s="173" t="s">
        <v>431</v>
      </c>
      <c r="M58" s="176"/>
      <c r="N58" s="173" t="s">
        <v>152</v>
      </c>
      <c r="O58" s="173" t="s">
        <v>432</v>
      </c>
      <c r="P58" s="173" t="s">
        <v>495</v>
      </c>
      <c r="Q58" s="174">
        <v>1</v>
      </c>
      <c r="R58" s="173" t="s">
        <v>394</v>
      </c>
      <c r="S58" s="173" t="s">
        <v>405</v>
      </c>
      <c r="T58" s="175">
        <v>44562</v>
      </c>
      <c r="U58" s="175">
        <v>44926</v>
      </c>
      <c r="V58" s="174">
        <v>1</v>
      </c>
      <c r="W58" s="176"/>
    </row>
    <row r="59" spans="1:23" s="177" customFormat="1" ht="158.25" customHeight="1" x14ac:dyDescent="0.2">
      <c r="A59" s="145"/>
      <c r="B59" s="147"/>
      <c r="C59" s="147"/>
      <c r="D59" s="172"/>
      <c r="E59" s="146"/>
      <c r="F59" s="172"/>
      <c r="G59" s="151"/>
      <c r="H59" s="173" t="s">
        <v>389</v>
      </c>
      <c r="I59" s="173" t="s">
        <v>152</v>
      </c>
      <c r="J59" s="176" t="s">
        <v>551</v>
      </c>
      <c r="K59" s="173" t="s">
        <v>395</v>
      </c>
      <c r="L59" s="173" t="s">
        <v>431</v>
      </c>
      <c r="M59" s="176"/>
      <c r="N59" s="173" t="s">
        <v>152</v>
      </c>
      <c r="O59" s="173" t="s">
        <v>432</v>
      </c>
      <c r="P59" s="173" t="s">
        <v>495</v>
      </c>
      <c r="Q59" s="174">
        <v>1</v>
      </c>
      <c r="R59" s="173" t="s">
        <v>520</v>
      </c>
      <c r="S59" s="173" t="s">
        <v>405</v>
      </c>
      <c r="T59" s="175">
        <v>44562</v>
      </c>
      <c r="U59" s="175">
        <v>44926</v>
      </c>
      <c r="V59" s="174">
        <v>1</v>
      </c>
      <c r="W59" s="176"/>
    </row>
    <row r="60" spans="1:23" s="177" customFormat="1" ht="89.25" customHeight="1" x14ac:dyDescent="0.2">
      <c r="A60" s="145"/>
      <c r="B60" s="147"/>
      <c r="C60" s="147"/>
      <c r="D60" s="172"/>
      <c r="E60" s="146"/>
      <c r="F60" s="172"/>
      <c r="G60" s="151"/>
      <c r="H60" s="173" t="s">
        <v>389</v>
      </c>
      <c r="I60" s="173" t="s">
        <v>152</v>
      </c>
      <c r="J60" s="176" t="s">
        <v>551</v>
      </c>
      <c r="K60" s="173" t="s">
        <v>396</v>
      </c>
      <c r="L60" s="173" t="s">
        <v>431</v>
      </c>
      <c r="M60" s="176"/>
      <c r="N60" s="173" t="s">
        <v>152</v>
      </c>
      <c r="O60" s="173" t="s">
        <v>432</v>
      </c>
      <c r="P60" s="173" t="s">
        <v>495</v>
      </c>
      <c r="Q60" s="174">
        <v>1</v>
      </c>
      <c r="R60" s="173" t="s">
        <v>433</v>
      </c>
      <c r="S60" s="173" t="s">
        <v>392</v>
      </c>
      <c r="T60" s="175">
        <v>44562</v>
      </c>
      <c r="U60" s="175">
        <v>44926</v>
      </c>
      <c r="V60" s="174">
        <v>1</v>
      </c>
      <c r="W60" s="176"/>
    </row>
    <row r="61" spans="1:23" s="177" customFormat="1" ht="75.75" customHeight="1" x14ac:dyDescent="0.2">
      <c r="A61" s="145"/>
      <c r="B61" s="147"/>
      <c r="C61" s="147"/>
      <c r="D61" s="172"/>
      <c r="E61" s="146"/>
      <c r="F61" s="172"/>
      <c r="G61" s="151"/>
      <c r="H61" s="173" t="s">
        <v>389</v>
      </c>
      <c r="I61" s="173" t="s">
        <v>152</v>
      </c>
      <c r="J61" s="176" t="s">
        <v>551</v>
      </c>
      <c r="K61" s="173" t="s">
        <v>434</v>
      </c>
      <c r="L61" s="173" t="s">
        <v>431</v>
      </c>
      <c r="M61" s="176"/>
      <c r="N61" s="173" t="s">
        <v>152</v>
      </c>
      <c r="O61" s="173" t="s">
        <v>432</v>
      </c>
      <c r="P61" s="173" t="s">
        <v>495</v>
      </c>
      <c r="Q61" s="174">
        <v>1</v>
      </c>
      <c r="R61" s="173" t="s">
        <v>397</v>
      </c>
      <c r="S61" s="173" t="s">
        <v>392</v>
      </c>
      <c r="T61" s="175">
        <v>44562</v>
      </c>
      <c r="U61" s="175">
        <v>44926</v>
      </c>
      <c r="V61" s="174">
        <v>1</v>
      </c>
      <c r="W61" s="176"/>
    </row>
    <row r="62" spans="1:23" s="177" customFormat="1" ht="66.75" customHeight="1" x14ac:dyDescent="0.2">
      <c r="A62" s="145"/>
      <c r="B62" s="147"/>
      <c r="C62" s="147"/>
      <c r="D62" s="172"/>
      <c r="E62" s="146"/>
      <c r="F62" s="172"/>
      <c r="G62" s="151"/>
      <c r="H62" s="173" t="s">
        <v>389</v>
      </c>
      <c r="I62" s="173" t="s">
        <v>152</v>
      </c>
      <c r="J62" s="176" t="s">
        <v>552</v>
      </c>
      <c r="K62" s="173" t="s">
        <v>498</v>
      </c>
      <c r="L62" s="173" t="s">
        <v>431</v>
      </c>
      <c r="M62" s="176"/>
      <c r="N62" s="173" t="s">
        <v>152</v>
      </c>
      <c r="O62" s="173" t="s">
        <v>432</v>
      </c>
      <c r="P62" s="173" t="s">
        <v>495</v>
      </c>
      <c r="Q62" s="174">
        <v>1</v>
      </c>
      <c r="R62" s="173" t="s">
        <v>499</v>
      </c>
      <c r="S62" s="173" t="s">
        <v>392</v>
      </c>
      <c r="T62" s="175">
        <v>44562</v>
      </c>
      <c r="U62" s="175">
        <v>44926</v>
      </c>
      <c r="V62" s="174">
        <v>1</v>
      </c>
      <c r="W62" s="176"/>
    </row>
    <row r="63" spans="1:23" s="177" customFormat="1" ht="109.5" customHeight="1" x14ac:dyDescent="0.2">
      <c r="A63" s="145"/>
      <c r="B63" s="147"/>
      <c r="C63" s="147"/>
      <c r="D63" s="172"/>
      <c r="E63" s="146"/>
      <c r="F63" s="172"/>
      <c r="G63" s="151"/>
      <c r="H63" s="173" t="s">
        <v>389</v>
      </c>
      <c r="I63" s="173" t="s">
        <v>152</v>
      </c>
      <c r="J63" s="176" t="s">
        <v>552</v>
      </c>
      <c r="K63" s="173" t="s">
        <v>504</v>
      </c>
      <c r="L63" s="173" t="s">
        <v>431</v>
      </c>
      <c r="M63" s="176"/>
      <c r="N63" s="173" t="s">
        <v>152</v>
      </c>
      <c r="O63" s="173" t="s">
        <v>432</v>
      </c>
      <c r="P63" s="173" t="s">
        <v>495</v>
      </c>
      <c r="Q63" s="174">
        <v>1</v>
      </c>
      <c r="R63" s="173" t="s">
        <v>398</v>
      </c>
      <c r="S63" s="173" t="s">
        <v>392</v>
      </c>
      <c r="T63" s="175">
        <v>44562</v>
      </c>
      <c r="U63" s="175">
        <v>44926</v>
      </c>
      <c r="V63" s="174">
        <v>1</v>
      </c>
      <c r="W63" s="176"/>
    </row>
    <row r="64" spans="1:23" s="177" customFormat="1" ht="85.5" customHeight="1" x14ac:dyDescent="0.2">
      <c r="A64" s="145"/>
      <c r="B64" s="147"/>
      <c r="C64" s="147"/>
      <c r="D64" s="172"/>
      <c r="E64" s="146"/>
      <c r="F64" s="172"/>
      <c r="G64" s="151"/>
      <c r="H64" s="173" t="s">
        <v>389</v>
      </c>
      <c r="I64" s="173" t="s">
        <v>152</v>
      </c>
      <c r="J64" s="176" t="s">
        <v>551</v>
      </c>
      <c r="K64" s="173" t="s">
        <v>399</v>
      </c>
      <c r="L64" s="173" t="s">
        <v>431</v>
      </c>
      <c r="M64" s="176"/>
      <c r="N64" s="173" t="s">
        <v>152</v>
      </c>
      <c r="O64" s="173" t="s">
        <v>435</v>
      </c>
      <c r="P64" s="173" t="s">
        <v>495</v>
      </c>
      <c r="Q64" s="174">
        <v>1</v>
      </c>
      <c r="R64" s="173" t="s">
        <v>553</v>
      </c>
      <c r="S64" s="173" t="s">
        <v>392</v>
      </c>
      <c r="T64" s="175">
        <v>44562</v>
      </c>
      <c r="U64" s="175">
        <v>44926</v>
      </c>
      <c r="V64" s="174">
        <v>1</v>
      </c>
      <c r="W64" s="176"/>
    </row>
    <row r="65" spans="1:23" s="177" customFormat="1" ht="111.75" customHeight="1" x14ac:dyDescent="0.2">
      <c r="A65" s="145"/>
      <c r="B65" s="147"/>
      <c r="C65" s="147"/>
      <c r="D65" s="172"/>
      <c r="E65" s="146"/>
      <c r="F65" s="172"/>
      <c r="G65" s="151"/>
      <c r="H65" s="173" t="s">
        <v>389</v>
      </c>
      <c r="I65" s="173" t="s">
        <v>152</v>
      </c>
      <c r="J65" s="176" t="s">
        <v>551</v>
      </c>
      <c r="K65" s="173" t="s">
        <v>436</v>
      </c>
      <c r="L65" s="173" t="s">
        <v>431</v>
      </c>
      <c r="M65" s="176"/>
      <c r="N65" s="173" t="s">
        <v>152</v>
      </c>
      <c r="O65" s="173" t="s">
        <v>432</v>
      </c>
      <c r="P65" s="173" t="s">
        <v>495</v>
      </c>
      <c r="Q65" s="174">
        <v>1</v>
      </c>
      <c r="R65" s="173" t="s">
        <v>554</v>
      </c>
      <c r="S65" s="173" t="s">
        <v>392</v>
      </c>
      <c r="T65" s="175">
        <v>44562</v>
      </c>
      <c r="U65" s="175">
        <v>44926</v>
      </c>
      <c r="V65" s="174">
        <v>1</v>
      </c>
      <c r="W65" s="176"/>
    </row>
    <row r="66" spans="1:23" s="177" customFormat="1" ht="74.25" customHeight="1" x14ac:dyDescent="0.2">
      <c r="A66" s="145"/>
      <c r="B66" s="147"/>
      <c r="C66" s="147"/>
      <c r="D66" s="172"/>
      <c r="E66" s="146"/>
      <c r="F66" s="172"/>
      <c r="G66" s="151"/>
      <c r="H66" s="173" t="s">
        <v>389</v>
      </c>
      <c r="I66" s="173" t="s">
        <v>152</v>
      </c>
      <c r="J66" s="176" t="s">
        <v>552</v>
      </c>
      <c r="K66" s="173" t="s">
        <v>400</v>
      </c>
      <c r="L66" s="173" t="s">
        <v>431</v>
      </c>
      <c r="M66" s="176"/>
      <c r="N66" s="173" t="s">
        <v>152</v>
      </c>
      <c r="O66" s="173" t="s">
        <v>401</v>
      </c>
      <c r="P66" s="173" t="s">
        <v>495</v>
      </c>
      <c r="Q66" s="174">
        <v>1</v>
      </c>
      <c r="R66" s="173" t="s">
        <v>555</v>
      </c>
      <c r="S66" s="173" t="s">
        <v>392</v>
      </c>
      <c r="T66" s="175">
        <v>44562</v>
      </c>
      <c r="U66" s="175">
        <v>44926</v>
      </c>
      <c r="V66" s="174">
        <v>1</v>
      </c>
      <c r="W66" s="176"/>
    </row>
    <row r="67" spans="1:23" s="177" customFormat="1" ht="85.5" customHeight="1" x14ac:dyDescent="0.2">
      <c r="A67" s="145"/>
      <c r="B67" s="147"/>
      <c r="C67" s="147"/>
      <c r="D67" s="172"/>
      <c r="E67" s="146"/>
      <c r="F67" s="172"/>
      <c r="G67" s="151"/>
      <c r="H67" s="173" t="s">
        <v>389</v>
      </c>
      <c r="I67" s="173" t="s">
        <v>152</v>
      </c>
      <c r="J67" s="176" t="s">
        <v>552</v>
      </c>
      <c r="K67" s="173" t="s">
        <v>402</v>
      </c>
      <c r="L67" s="173" t="s">
        <v>431</v>
      </c>
      <c r="M67" s="176"/>
      <c r="N67" s="173" t="s">
        <v>152</v>
      </c>
      <c r="O67" s="173" t="s">
        <v>432</v>
      </c>
      <c r="P67" s="173" t="s">
        <v>495</v>
      </c>
      <c r="Q67" s="174">
        <v>1</v>
      </c>
      <c r="R67" s="173" t="s">
        <v>556</v>
      </c>
      <c r="S67" s="173" t="s">
        <v>392</v>
      </c>
      <c r="T67" s="175">
        <v>44562</v>
      </c>
      <c r="U67" s="175">
        <v>44926</v>
      </c>
      <c r="V67" s="174">
        <v>1</v>
      </c>
      <c r="W67" s="176"/>
    </row>
    <row r="68" spans="1:23" s="177" customFormat="1" ht="100.5" customHeight="1" x14ac:dyDescent="0.25">
      <c r="A68" s="145"/>
      <c r="B68" s="147"/>
      <c r="C68" s="147"/>
      <c r="D68" s="172"/>
      <c r="E68" s="146"/>
      <c r="F68" s="172"/>
      <c r="G68" s="151"/>
      <c r="H68" s="173" t="s">
        <v>355</v>
      </c>
      <c r="I68" s="173" t="s">
        <v>152</v>
      </c>
      <c r="J68" s="173"/>
      <c r="K68" s="173" t="s">
        <v>514</v>
      </c>
      <c r="L68" s="173" t="s">
        <v>403</v>
      </c>
      <c r="M68" s="173"/>
      <c r="N68" s="173" t="s">
        <v>152</v>
      </c>
      <c r="O68" s="173" t="s">
        <v>404</v>
      </c>
      <c r="P68" s="173" t="s">
        <v>437</v>
      </c>
      <c r="Q68" s="174">
        <v>1</v>
      </c>
      <c r="R68" s="173" t="s">
        <v>529</v>
      </c>
      <c r="S68" s="173" t="s">
        <v>405</v>
      </c>
      <c r="T68" s="175">
        <v>44562</v>
      </c>
      <c r="U68" s="175">
        <v>44926</v>
      </c>
      <c r="V68" s="174">
        <v>1</v>
      </c>
      <c r="W68" s="173" t="s">
        <v>594</v>
      </c>
    </row>
    <row r="69" spans="1:23" s="177" customFormat="1" ht="136.5" customHeight="1" x14ac:dyDescent="0.25">
      <c r="A69" s="145"/>
      <c r="B69" s="147"/>
      <c r="C69" s="147"/>
      <c r="D69" s="172"/>
      <c r="E69" s="146"/>
      <c r="F69" s="172"/>
      <c r="G69" s="151"/>
      <c r="H69" s="173" t="s">
        <v>355</v>
      </c>
      <c r="I69" s="173" t="s">
        <v>152</v>
      </c>
      <c r="J69" s="173"/>
      <c r="K69" s="173" t="s">
        <v>515</v>
      </c>
      <c r="L69" s="173" t="s">
        <v>403</v>
      </c>
      <c r="M69" s="173"/>
      <c r="N69" s="173" t="s">
        <v>152</v>
      </c>
      <c r="O69" s="173" t="s">
        <v>404</v>
      </c>
      <c r="P69" s="173" t="s">
        <v>437</v>
      </c>
      <c r="Q69" s="174">
        <v>1</v>
      </c>
      <c r="R69" s="173" t="s">
        <v>494</v>
      </c>
      <c r="S69" s="173" t="s">
        <v>405</v>
      </c>
      <c r="T69" s="175">
        <v>44562</v>
      </c>
      <c r="U69" s="175">
        <v>44926</v>
      </c>
      <c r="V69" s="174">
        <v>1</v>
      </c>
      <c r="W69" s="173" t="s">
        <v>616</v>
      </c>
    </row>
    <row r="70" spans="1:23" s="177" customFormat="1" ht="127.5" customHeight="1" x14ac:dyDescent="0.2">
      <c r="A70" s="178">
        <v>4</v>
      </c>
      <c r="B70" s="179" t="s">
        <v>33</v>
      </c>
      <c r="C70" s="172" t="s">
        <v>54</v>
      </c>
      <c r="D70" s="180" t="s">
        <v>38</v>
      </c>
      <c r="E70" s="172" t="s">
        <v>57</v>
      </c>
      <c r="F70" s="180" t="s">
        <v>465</v>
      </c>
      <c r="G70" s="179" t="s">
        <v>58</v>
      </c>
      <c r="H70" s="173" t="s">
        <v>360</v>
      </c>
      <c r="I70" s="173" t="s">
        <v>152</v>
      </c>
      <c r="J70" s="176" t="s">
        <v>552</v>
      </c>
      <c r="K70" s="173" t="s">
        <v>406</v>
      </c>
      <c r="L70" s="173" t="s">
        <v>438</v>
      </c>
      <c r="M70" s="173"/>
      <c r="N70" s="173" t="s">
        <v>152</v>
      </c>
      <c r="O70" s="173" t="s">
        <v>439</v>
      </c>
      <c r="P70" s="173" t="s">
        <v>440</v>
      </c>
      <c r="Q70" s="174">
        <v>1</v>
      </c>
      <c r="R70" s="173" t="s">
        <v>441</v>
      </c>
      <c r="S70" s="173" t="s">
        <v>405</v>
      </c>
      <c r="T70" s="175">
        <v>44562</v>
      </c>
      <c r="U70" s="175">
        <v>44926</v>
      </c>
      <c r="V70" s="174">
        <v>1</v>
      </c>
      <c r="W70" s="173"/>
    </row>
    <row r="71" spans="1:23" s="177" customFormat="1" ht="176.25" customHeight="1" x14ac:dyDescent="0.2">
      <c r="A71" s="178"/>
      <c r="B71" s="179"/>
      <c r="C71" s="172"/>
      <c r="D71" s="180" t="s">
        <v>39</v>
      </c>
      <c r="E71" s="172"/>
      <c r="F71" s="180" t="s">
        <v>466</v>
      </c>
      <c r="G71" s="179"/>
      <c r="H71" s="173" t="s">
        <v>530</v>
      </c>
      <c r="I71" s="173" t="s">
        <v>152</v>
      </c>
      <c r="J71" s="176"/>
      <c r="K71" s="173" t="s">
        <v>530</v>
      </c>
      <c r="L71" s="173" t="s">
        <v>407</v>
      </c>
      <c r="M71" s="173"/>
      <c r="N71" s="173" t="s">
        <v>152</v>
      </c>
      <c r="O71" s="173" t="s">
        <v>442</v>
      </c>
      <c r="P71" s="173" t="s">
        <v>443</v>
      </c>
      <c r="Q71" s="174">
        <v>1</v>
      </c>
      <c r="R71" s="173" t="s">
        <v>492</v>
      </c>
      <c r="S71" s="173" t="s">
        <v>405</v>
      </c>
      <c r="T71" s="175">
        <v>44562</v>
      </c>
      <c r="U71" s="175">
        <v>44926</v>
      </c>
      <c r="V71" s="174">
        <v>1</v>
      </c>
      <c r="W71" s="173" t="s">
        <v>617</v>
      </c>
    </row>
    <row r="72" spans="1:23" s="177" customFormat="1" ht="102" customHeight="1" x14ac:dyDescent="0.2">
      <c r="A72" s="178"/>
      <c r="B72" s="179"/>
      <c r="C72" s="172"/>
      <c r="D72" s="180"/>
      <c r="E72" s="172"/>
      <c r="F72" s="180"/>
      <c r="G72" s="179"/>
      <c r="H72" s="173" t="s">
        <v>596</v>
      </c>
      <c r="I72" s="173" t="s">
        <v>152</v>
      </c>
      <c r="J72" s="176"/>
      <c r="K72" s="173" t="s">
        <v>531</v>
      </c>
      <c r="L72" s="173" t="s">
        <v>407</v>
      </c>
      <c r="M72" s="173"/>
      <c r="N72" s="173" t="s">
        <v>152</v>
      </c>
      <c r="O72" s="173" t="s">
        <v>444</v>
      </c>
      <c r="P72" s="173" t="s">
        <v>443</v>
      </c>
      <c r="Q72" s="174">
        <v>1</v>
      </c>
      <c r="R72" s="173" t="s">
        <v>611</v>
      </c>
      <c r="S72" s="173" t="s">
        <v>405</v>
      </c>
      <c r="T72" s="175">
        <v>44562</v>
      </c>
      <c r="U72" s="175">
        <v>44926</v>
      </c>
      <c r="V72" s="174">
        <v>1</v>
      </c>
      <c r="W72" s="173" t="s">
        <v>595</v>
      </c>
    </row>
    <row r="73" spans="1:23" s="177" customFormat="1" ht="138.75" customHeight="1" x14ac:dyDescent="0.2">
      <c r="A73" s="178"/>
      <c r="B73" s="179"/>
      <c r="C73" s="172"/>
      <c r="D73" s="180" t="s">
        <v>56</v>
      </c>
      <c r="E73" s="172"/>
      <c r="F73" s="180" t="s">
        <v>468</v>
      </c>
      <c r="G73" s="179"/>
      <c r="H73" s="173" t="s">
        <v>597</v>
      </c>
      <c r="I73" s="173" t="s">
        <v>152</v>
      </c>
      <c r="J73" s="176"/>
      <c r="K73" s="173" t="s">
        <v>597</v>
      </c>
      <c r="L73" s="173" t="s">
        <v>407</v>
      </c>
      <c r="M73" s="176"/>
      <c r="N73" s="173" t="s">
        <v>152</v>
      </c>
      <c r="O73" s="173" t="s">
        <v>444</v>
      </c>
      <c r="P73" s="173" t="s">
        <v>443</v>
      </c>
      <c r="Q73" s="174">
        <v>1</v>
      </c>
      <c r="R73" s="173" t="s">
        <v>612</v>
      </c>
      <c r="S73" s="173" t="s">
        <v>405</v>
      </c>
      <c r="T73" s="175">
        <v>44562</v>
      </c>
      <c r="U73" s="175">
        <v>44926</v>
      </c>
      <c r="V73" s="174">
        <v>1</v>
      </c>
      <c r="W73" s="173" t="s">
        <v>598</v>
      </c>
    </row>
    <row r="74" spans="1:23" ht="127.5" hidden="1" customHeight="1" x14ac:dyDescent="0.25">
      <c r="A74" s="147">
        <v>5</v>
      </c>
      <c r="B74" s="147" t="s">
        <v>34</v>
      </c>
      <c r="C74" s="146" t="s">
        <v>59</v>
      </c>
      <c r="D74" s="62" t="s">
        <v>60</v>
      </c>
      <c r="E74" s="146" t="s">
        <v>69</v>
      </c>
      <c r="F74" s="62" t="s">
        <v>469</v>
      </c>
      <c r="G74" s="147" t="s">
        <v>70</v>
      </c>
      <c r="H74" s="61"/>
      <c r="I74" s="61"/>
      <c r="J74" s="61"/>
      <c r="K74" s="61"/>
      <c r="L74" s="61"/>
      <c r="M74" s="61"/>
      <c r="N74" s="61"/>
      <c r="O74" s="61"/>
      <c r="P74" s="61"/>
      <c r="Q74" s="61"/>
      <c r="R74" s="61"/>
      <c r="S74" s="61"/>
      <c r="T74" s="55"/>
      <c r="U74" s="55"/>
      <c r="V74" s="61"/>
      <c r="W74" s="61"/>
    </row>
    <row r="75" spans="1:23" ht="127.5" hidden="1" customHeight="1" x14ac:dyDescent="0.25">
      <c r="A75" s="147"/>
      <c r="B75" s="147"/>
      <c r="C75" s="146"/>
      <c r="D75" s="62" t="s">
        <v>61</v>
      </c>
      <c r="E75" s="146"/>
      <c r="F75" s="146" t="s">
        <v>470</v>
      </c>
      <c r="G75" s="147"/>
      <c r="H75" s="61"/>
      <c r="I75" s="61"/>
      <c r="J75" s="61"/>
      <c r="K75" s="61"/>
      <c r="L75" s="61"/>
      <c r="M75" s="61"/>
      <c r="N75" s="61"/>
      <c r="O75" s="61"/>
      <c r="P75" s="61"/>
      <c r="Q75" s="61"/>
      <c r="R75" s="61"/>
      <c r="S75" s="61"/>
      <c r="T75" s="55"/>
      <c r="U75" s="55"/>
      <c r="V75" s="61"/>
      <c r="W75" s="61"/>
    </row>
    <row r="76" spans="1:23" ht="127.5" hidden="1" customHeight="1" x14ac:dyDescent="0.25">
      <c r="A76" s="147"/>
      <c r="B76" s="147"/>
      <c r="C76" s="146"/>
      <c r="D76" s="148" t="s">
        <v>45</v>
      </c>
      <c r="E76" s="146"/>
      <c r="F76" s="146"/>
      <c r="G76" s="147"/>
      <c r="H76" s="61"/>
      <c r="I76" s="61"/>
      <c r="J76" s="61"/>
      <c r="K76" s="61"/>
      <c r="L76" s="61"/>
      <c r="M76" s="61"/>
      <c r="N76" s="61"/>
      <c r="O76" s="61"/>
      <c r="P76" s="61"/>
      <c r="Q76" s="61"/>
      <c r="R76" s="61"/>
      <c r="S76" s="61"/>
      <c r="T76" s="55"/>
      <c r="U76" s="55"/>
      <c r="V76" s="61"/>
      <c r="W76" s="61"/>
    </row>
    <row r="77" spans="1:23" ht="127.5" hidden="1" customHeight="1" x14ac:dyDescent="0.25">
      <c r="A77" s="147"/>
      <c r="B77" s="147"/>
      <c r="C77" s="146"/>
      <c r="D77" s="150"/>
      <c r="E77" s="146"/>
      <c r="F77" s="146"/>
      <c r="G77" s="147"/>
      <c r="H77" s="61"/>
      <c r="I77" s="61"/>
      <c r="J77" s="61"/>
      <c r="K77" s="61"/>
      <c r="L77" s="61"/>
      <c r="M77" s="61"/>
      <c r="N77" s="61"/>
      <c r="O77" s="61"/>
      <c r="P77" s="61"/>
      <c r="Q77" s="61"/>
      <c r="R77" s="61"/>
      <c r="S77" s="61"/>
      <c r="T77" s="55"/>
      <c r="U77" s="55"/>
      <c r="V77" s="61"/>
      <c r="W77" s="61"/>
    </row>
    <row r="78" spans="1:23" ht="127.5" hidden="1" customHeight="1" x14ac:dyDescent="0.25">
      <c r="A78" s="147"/>
      <c r="B78" s="147"/>
      <c r="C78" s="146"/>
      <c r="D78" s="148" t="s">
        <v>62</v>
      </c>
      <c r="E78" s="146"/>
      <c r="F78" s="146" t="s">
        <v>471</v>
      </c>
      <c r="G78" s="147"/>
      <c r="H78" s="61"/>
      <c r="I78" s="61"/>
      <c r="J78" s="61"/>
      <c r="K78" s="61"/>
      <c r="L78" s="61"/>
      <c r="M78" s="61"/>
      <c r="N78" s="61"/>
      <c r="O78" s="61"/>
      <c r="P78" s="61"/>
      <c r="Q78" s="61"/>
      <c r="R78" s="61"/>
      <c r="S78" s="61"/>
      <c r="T78" s="55"/>
      <c r="U78" s="55"/>
      <c r="V78" s="61"/>
      <c r="W78" s="61"/>
    </row>
    <row r="79" spans="1:23" ht="127.5" hidden="1" customHeight="1" x14ac:dyDescent="0.25">
      <c r="A79" s="147"/>
      <c r="B79" s="147"/>
      <c r="C79" s="146"/>
      <c r="D79" s="149"/>
      <c r="E79" s="146"/>
      <c r="F79" s="146"/>
      <c r="G79" s="147"/>
      <c r="H79" s="61" t="s">
        <v>151</v>
      </c>
      <c r="I79" s="61"/>
      <c r="J79" s="61" t="s">
        <v>152</v>
      </c>
      <c r="K79" s="61" t="s">
        <v>188</v>
      </c>
      <c r="L79" s="61" t="s">
        <v>315</v>
      </c>
      <c r="M79" s="61"/>
      <c r="N79" s="61" t="s">
        <v>152</v>
      </c>
      <c r="O79" s="61" t="s">
        <v>185</v>
      </c>
      <c r="P79" s="61" t="s">
        <v>496</v>
      </c>
      <c r="Q79" s="61" t="s">
        <v>190</v>
      </c>
      <c r="R79" s="61" t="s">
        <v>189</v>
      </c>
      <c r="S79" s="61" t="s">
        <v>405</v>
      </c>
      <c r="T79" s="55">
        <v>44562</v>
      </c>
      <c r="U79" s="55">
        <v>44926</v>
      </c>
      <c r="V79" s="61"/>
      <c r="W79" s="61"/>
    </row>
    <row r="80" spans="1:23" ht="127.5" hidden="1" customHeight="1" x14ac:dyDescent="0.25">
      <c r="A80" s="147"/>
      <c r="B80" s="147"/>
      <c r="C80" s="146"/>
      <c r="D80" s="150"/>
      <c r="E80" s="146"/>
      <c r="F80" s="146"/>
      <c r="G80" s="147"/>
      <c r="H80" s="61"/>
      <c r="I80" s="61"/>
      <c r="J80" s="61"/>
      <c r="K80" s="61"/>
      <c r="L80" s="61"/>
      <c r="M80" s="61"/>
      <c r="N80" s="61"/>
      <c r="O80" s="61"/>
      <c r="P80" s="61"/>
      <c r="Q80" s="61"/>
      <c r="R80" s="61"/>
      <c r="S80" s="61"/>
      <c r="T80" s="55"/>
      <c r="U80" s="55"/>
      <c r="V80" s="61"/>
      <c r="W80" s="61"/>
    </row>
    <row r="81" spans="1:23" ht="127.5" hidden="1" customHeight="1" x14ac:dyDescent="0.25">
      <c r="A81" s="147"/>
      <c r="B81" s="147"/>
      <c r="C81" s="146"/>
      <c r="D81" s="62" t="s">
        <v>63</v>
      </c>
      <c r="E81" s="146"/>
      <c r="F81" s="146" t="s">
        <v>472</v>
      </c>
      <c r="G81" s="147"/>
      <c r="H81" s="61"/>
      <c r="I81" s="61"/>
      <c r="J81" s="61"/>
      <c r="K81" s="61"/>
      <c r="L81" s="61"/>
      <c r="M81" s="61"/>
      <c r="N81" s="61"/>
      <c r="O81" s="61"/>
      <c r="P81" s="61"/>
      <c r="Q81" s="61"/>
      <c r="R81" s="61"/>
      <c r="S81" s="61"/>
      <c r="T81" s="55"/>
      <c r="U81" s="55"/>
      <c r="V81" s="61"/>
      <c r="W81" s="61"/>
    </row>
    <row r="82" spans="1:23" ht="127.5" hidden="1" customHeight="1" x14ac:dyDescent="0.25">
      <c r="A82" s="147"/>
      <c r="B82" s="147"/>
      <c r="C82" s="146"/>
      <c r="D82" s="62" t="s">
        <v>64</v>
      </c>
      <c r="E82" s="146"/>
      <c r="F82" s="146"/>
      <c r="G82" s="147"/>
      <c r="H82" s="61"/>
      <c r="I82" s="61"/>
      <c r="J82" s="61"/>
      <c r="K82" s="61"/>
      <c r="L82" s="61"/>
      <c r="M82" s="61"/>
      <c r="N82" s="61"/>
      <c r="O82" s="61"/>
      <c r="P82" s="61"/>
      <c r="Q82" s="61"/>
      <c r="R82" s="61"/>
      <c r="S82" s="61"/>
      <c r="T82" s="55"/>
      <c r="U82" s="55"/>
      <c r="V82" s="61"/>
      <c r="W82" s="61"/>
    </row>
    <row r="83" spans="1:23" ht="127.5" hidden="1" customHeight="1" x14ac:dyDescent="0.25">
      <c r="A83" s="147"/>
      <c r="B83" s="147"/>
      <c r="C83" s="146"/>
      <c r="D83" s="62" t="s">
        <v>65</v>
      </c>
      <c r="E83" s="146"/>
      <c r="F83" s="148" t="s">
        <v>473</v>
      </c>
      <c r="G83" s="147"/>
      <c r="H83" s="61"/>
      <c r="I83" s="61"/>
      <c r="J83" s="61"/>
      <c r="K83" s="61"/>
      <c r="L83" s="61"/>
      <c r="M83" s="61"/>
      <c r="N83" s="61"/>
      <c r="O83" s="61"/>
      <c r="P83" s="61"/>
      <c r="Q83" s="61"/>
      <c r="R83" s="61"/>
      <c r="S83" s="61"/>
      <c r="T83" s="55"/>
      <c r="U83" s="55"/>
      <c r="V83" s="61"/>
      <c r="W83" s="61"/>
    </row>
    <row r="84" spans="1:23" ht="127.5" hidden="1" customHeight="1" x14ac:dyDescent="0.25">
      <c r="A84" s="147"/>
      <c r="B84" s="147"/>
      <c r="C84" s="146"/>
      <c r="D84" s="148" t="s">
        <v>66</v>
      </c>
      <c r="E84" s="146"/>
      <c r="F84" s="149"/>
      <c r="G84" s="147"/>
      <c r="H84" s="61"/>
      <c r="I84" s="61"/>
      <c r="J84" s="61"/>
      <c r="K84" s="61"/>
      <c r="L84" s="61"/>
      <c r="M84" s="61"/>
      <c r="N84" s="61"/>
      <c r="O84" s="61"/>
      <c r="P84" s="61"/>
      <c r="Q84" s="61"/>
      <c r="R84" s="61"/>
      <c r="S84" s="61"/>
      <c r="T84" s="55"/>
      <c r="U84" s="55"/>
      <c r="V84" s="61"/>
      <c r="W84" s="61"/>
    </row>
    <row r="85" spans="1:23" ht="127.5" hidden="1" customHeight="1" x14ac:dyDescent="0.25">
      <c r="A85" s="147"/>
      <c r="B85" s="147"/>
      <c r="C85" s="146"/>
      <c r="D85" s="149"/>
      <c r="E85" s="146"/>
      <c r="F85" s="149"/>
      <c r="G85" s="147"/>
      <c r="H85" s="61"/>
      <c r="I85" s="61"/>
      <c r="J85" s="61"/>
      <c r="K85" s="61"/>
      <c r="L85" s="61"/>
      <c r="M85" s="61"/>
      <c r="N85" s="61"/>
      <c r="O85" s="61"/>
      <c r="P85" s="61"/>
      <c r="Q85" s="61"/>
      <c r="R85" s="61"/>
      <c r="S85" s="61"/>
      <c r="T85" s="55"/>
      <c r="U85" s="55"/>
      <c r="V85" s="61"/>
      <c r="W85" s="61"/>
    </row>
    <row r="86" spans="1:23" ht="127.5" hidden="1" customHeight="1" x14ac:dyDescent="0.25">
      <c r="A86" s="147"/>
      <c r="B86" s="147"/>
      <c r="C86" s="146"/>
      <c r="D86" s="149"/>
      <c r="E86" s="146"/>
      <c r="F86" s="149"/>
      <c r="G86" s="147"/>
      <c r="H86" s="61"/>
      <c r="I86" s="61"/>
      <c r="J86" s="61"/>
      <c r="K86" s="61"/>
      <c r="L86" s="61"/>
      <c r="M86" s="61"/>
      <c r="N86" s="61"/>
      <c r="O86" s="61"/>
      <c r="P86" s="61"/>
      <c r="Q86" s="61"/>
      <c r="R86" s="61"/>
      <c r="S86" s="61"/>
      <c r="T86" s="55"/>
      <c r="U86" s="55"/>
      <c r="V86" s="61"/>
      <c r="W86" s="61"/>
    </row>
    <row r="87" spans="1:23" ht="127.5" hidden="1" customHeight="1" x14ac:dyDescent="0.25">
      <c r="A87" s="147"/>
      <c r="B87" s="147"/>
      <c r="C87" s="146"/>
      <c r="D87" s="149"/>
      <c r="E87" s="146"/>
      <c r="F87" s="149"/>
      <c r="G87" s="147"/>
      <c r="H87" s="61"/>
      <c r="I87" s="61"/>
      <c r="J87" s="61"/>
      <c r="K87" s="61"/>
      <c r="L87" s="61"/>
      <c r="M87" s="61"/>
      <c r="N87" s="61"/>
      <c r="O87" s="61"/>
      <c r="P87" s="61"/>
      <c r="Q87" s="61"/>
      <c r="R87" s="61"/>
      <c r="S87" s="61"/>
      <c r="T87" s="55"/>
      <c r="U87" s="55"/>
      <c r="V87" s="61"/>
      <c r="W87" s="61"/>
    </row>
    <row r="88" spans="1:23" ht="127.5" hidden="1" customHeight="1" x14ac:dyDescent="0.25">
      <c r="A88" s="147"/>
      <c r="B88" s="147"/>
      <c r="C88" s="146"/>
      <c r="D88" s="149"/>
      <c r="E88" s="146"/>
      <c r="F88" s="149"/>
      <c r="G88" s="147"/>
      <c r="H88" s="61"/>
      <c r="I88" s="61"/>
      <c r="J88" s="61"/>
      <c r="K88" s="61"/>
      <c r="L88" s="61"/>
      <c r="M88" s="61"/>
      <c r="N88" s="61"/>
      <c r="O88" s="61"/>
      <c r="P88" s="61"/>
      <c r="Q88" s="61"/>
      <c r="R88" s="61"/>
      <c r="S88" s="61"/>
      <c r="T88" s="55"/>
      <c r="U88" s="55"/>
      <c r="V88" s="61"/>
      <c r="W88" s="61"/>
    </row>
    <row r="89" spans="1:23" ht="127.5" hidden="1" customHeight="1" x14ac:dyDescent="0.25">
      <c r="A89" s="147"/>
      <c r="B89" s="147"/>
      <c r="C89" s="146"/>
      <c r="D89" s="150"/>
      <c r="E89" s="146"/>
      <c r="F89" s="150"/>
      <c r="G89" s="147"/>
      <c r="H89" s="61"/>
      <c r="I89" s="82"/>
      <c r="J89" s="82"/>
      <c r="K89" s="61"/>
      <c r="L89" s="61"/>
      <c r="M89" s="82"/>
      <c r="N89" s="82"/>
      <c r="O89" s="61"/>
      <c r="P89" s="61"/>
      <c r="Q89" s="61"/>
      <c r="R89" s="61"/>
      <c r="S89" s="61"/>
      <c r="T89" s="56"/>
      <c r="U89" s="56"/>
      <c r="V89" s="61"/>
      <c r="W89" s="61"/>
    </row>
    <row r="90" spans="1:23" ht="127.5" hidden="1" customHeight="1" x14ac:dyDescent="0.25">
      <c r="A90" s="147"/>
      <c r="B90" s="147"/>
      <c r="C90" s="146"/>
      <c r="D90" s="146" t="s">
        <v>67</v>
      </c>
      <c r="E90" s="146"/>
      <c r="F90" s="146" t="s">
        <v>474</v>
      </c>
      <c r="G90" s="147"/>
      <c r="H90" s="100" t="s">
        <v>61</v>
      </c>
      <c r="I90" s="100"/>
      <c r="J90" s="100" t="s">
        <v>152</v>
      </c>
      <c r="K90" s="100" t="s">
        <v>408</v>
      </c>
      <c r="L90" s="100" t="s">
        <v>409</v>
      </c>
      <c r="M90" s="100"/>
      <c r="N90" s="100" t="s">
        <v>152</v>
      </c>
      <c r="O90" s="100" t="s">
        <v>153</v>
      </c>
      <c r="P90" s="100" t="s">
        <v>410</v>
      </c>
      <c r="Q90" s="100" t="s">
        <v>411</v>
      </c>
      <c r="R90" s="100" t="s">
        <v>412</v>
      </c>
      <c r="S90" s="100" t="s">
        <v>405</v>
      </c>
      <c r="T90" s="101">
        <v>44562</v>
      </c>
      <c r="U90" s="101">
        <v>44926</v>
      </c>
      <c r="V90" s="100"/>
      <c r="W90" s="100"/>
    </row>
    <row r="91" spans="1:23" s="177" customFormat="1" ht="127.5" customHeight="1" x14ac:dyDescent="0.2">
      <c r="A91" s="147"/>
      <c r="B91" s="147"/>
      <c r="C91" s="146"/>
      <c r="D91" s="146"/>
      <c r="E91" s="146"/>
      <c r="F91" s="146"/>
      <c r="G91" s="147"/>
      <c r="H91" s="173" t="s">
        <v>371</v>
      </c>
      <c r="I91" s="173" t="s">
        <v>152</v>
      </c>
      <c r="J91" s="176" t="s">
        <v>557</v>
      </c>
      <c r="K91" s="173" t="s">
        <v>419</v>
      </c>
      <c r="L91" s="173" t="s">
        <v>445</v>
      </c>
      <c r="M91" s="173"/>
      <c r="N91" s="173" t="s">
        <v>152</v>
      </c>
      <c r="O91" s="173" t="s">
        <v>420</v>
      </c>
      <c r="P91" s="173" t="s">
        <v>446</v>
      </c>
      <c r="Q91" s="174">
        <v>1</v>
      </c>
      <c r="R91" s="173" t="s">
        <v>447</v>
      </c>
      <c r="S91" s="173" t="s">
        <v>405</v>
      </c>
      <c r="T91" s="175">
        <v>44562</v>
      </c>
      <c r="U91" s="175">
        <v>44926</v>
      </c>
      <c r="V91" s="174">
        <v>1</v>
      </c>
      <c r="W91" s="173"/>
    </row>
    <row r="92" spans="1:23" ht="42" hidden="1" customHeight="1" x14ac:dyDescent="0.2">
      <c r="A92" s="147"/>
      <c r="B92" s="147"/>
      <c r="C92" s="146"/>
      <c r="D92" s="146"/>
      <c r="E92" s="146"/>
      <c r="F92" s="146"/>
      <c r="G92" s="147"/>
      <c r="H92" s="100" t="s">
        <v>381</v>
      </c>
      <c r="I92" s="100" t="s">
        <v>152</v>
      </c>
      <c r="J92" s="102"/>
      <c r="K92" s="100" t="s">
        <v>421</v>
      </c>
      <c r="L92" s="100" t="s">
        <v>413</v>
      </c>
      <c r="M92" s="100"/>
      <c r="N92" s="100" t="s">
        <v>152</v>
      </c>
      <c r="O92" s="100" t="s">
        <v>186</v>
      </c>
      <c r="P92" s="100" t="s">
        <v>448</v>
      </c>
      <c r="Q92" s="103">
        <v>1</v>
      </c>
      <c r="R92" s="100" t="s">
        <v>422</v>
      </c>
      <c r="S92" s="100" t="s">
        <v>405</v>
      </c>
      <c r="T92" s="101">
        <v>44562</v>
      </c>
      <c r="U92" s="101">
        <v>44926</v>
      </c>
      <c r="V92" s="103">
        <v>1</v>
      </c>
      <c r="W92" s="100"/>
    </row>
    <row r="93" spans="1:23" s="177" customFormat="1" ht="127.5" customHeight="1" x14ac:dyDescent="0.2">
      <c r="A93" s="147"/>
      <c r="B93" s="147"/>
      <c r="C93" s="146"/>
      <c r="D93" s="146"/>
      <c r="E93" s="146"/>
      <c r="F93" s="146"/>
      <c r="G93" s="147"/>
      <c r="H93" s="173" t="s">
        <v>423</v>
      </c>
      <c r="I93" s="173" t="s">
        <v>152</v>
      </c>
      <c r="J93" s="176"/>
      <c r="K93" s="173" t="s">
        <v>539</v>
      </c>
      <c r="L93" s="173" t="s">
        <v>424</v>
      </c>
      <c r="M93" s="173"/>
      <c r="N93" s="173" t="s">
        <v>152</v>
      </c>
      <c r="O93" s="173" t="s">
        <v>425</v>
      </c>
      <c r="P93" s="173" t="s">
        <v>449</v>
      </c>
      <c r="Q93" s="174">
        <v>1</v>
      </c>
      <c r="R93" s="173" t="s">
        <v>559</v>
      </c>
      <c r="S93" s="173" t="s">
        <v>405</v>
      </c>
      <c r="T93" s="175">
        <v>44562</v>
      </c>
      <c r="U93" s="175">
        <v>44926</v>
      </c>
      <c r="V93" s="174">
        <v>1</v>
      </c>
      <c r="W93" s="173"/>
    </row>
    <row r="94" spans="1:23" s="177" customFormat="1" ht="127.5" customHeight="1" x14ac:dyDescent="0.25">
      <c r="A94" s="147"/>
      <c r="B94" s="147"/>
      <c r="C94" s="146"/>
      <c r="D94" s="146"/>
      <c r="E94" s="146"/>
      <c r="F94" s="146"/>
      <c r="G94" s="147"/>
      <c r="H94" s="173" t="s">
        <v>450</v>
      </c>
      <c r="I94" s="173" t="s">
        <v>152</v>
      </c>
      <c r="J94" s="173"/>
      <c r="K94" s="173" t="s">
        <v>493</v>
      </c>
      <c r="L94" s="173" t="s">
        <v>427</v>
      </c>
      <c r="M94" s="173"/>
      <c r="N94" s="173" t="s">
        <v>152</v>
      </c>
      <c r="O94" s="173" t="s">
        <v>451</v>
      </c>
      <c r="P94" s="173" t="s">
        <v>452</v>
      </c>
      <c r="Q94" s="174">
        <v>1</v>
      </c>
      <c r="R94" s="173" t="s">
        <v>509</v>
      </c>
      <c r="S94" s="173" t="s">
        <v>405</v>
      </c>
      <c r="T94" s="175">
        <v>44562</v>
      </c>
      <c r="U94" s="175">
        <v>44926</v>
      </c>
      <c r="V94" s="174">
        <v>1</v>
      </c>
      <c r="W94" s="173" t="s">
        <v>599</v>
      </c>
    </row>
    <row r="95" spans="1:23" s="177" customFormat="1" ht="96" customHeight="1" x14ac:dyDescent="0.25">
      <c r="A95" s="147"/>
      <c r="B95" s="147"/>
      <c r="C95" s="146"/>
      <c r="D95" s="146"/>
      <c r="E95" s="146"/>
      <c r="F95" s="146"/>
      <c r="G95" s="147"/>
      <c r="H95" s="173" t="s">
        <v>426</v>
      </c>
      <c r="I95" s="173" t="s">
        <v>152</v>
      </c>
      <c r="J95" s="173"/>
      <c r="K95" s="173" t="s">
        <v>428</v>
      </c>
      <c r="L95" s="173" t="s">
        <v>427</v>
      </c>
      <c r="M95" s="173"/>
      <c r="N95" s="173" t="s">
        <v>152</v>
      </c>
      <c r="O95" s="173" t="s">
        <v>429</v>
      </c>
      <c r="P95" s="173" t="s">
        <v>452</v>
      </c>
      <c r="Q95" s="174">
        <v>1</v>
      </c>
      <c r="R95" s="180" t="s">
        <v>610</v>
      </c>
      <c r="S95" s="173" t="s">
        <v>405</v>
      </c>
      <c r="T95" s="175">
        <v>44562</v>
      </c>
      <c r="U95" s="175">
        <v>44926</v>
      </c>
      <c r="V95" s="174">
        <v>1</v>
      </c>
      <c r="W95" s="173" t="s">
        <v>618</v>
      </c>
    </row>
    <row r="96" spans="1:23" s="177" customFormat="1" ht="127.5" customHeight="1" x14ac:dyDescent="0.25">
      <c r="A96" s="147"/>
      <c r="B96" s="147"/>
      <c r="C96" s="146"/>
      <c r="D96" s="180" t="s">
        <v>68</v>
      </c>
      <c r="E96" s="146"/>
      <c r="F96" s="146"/>
      <c r="G96" s="147"/>
      <c r="H96" s="173" t="s">
        <v>426</v>
      </c>
      <c r="I96" s="173" t="s">
        <v>152</v>
      </c>
      <c r="J96" s="173"/>
      <c r="K96" s="173" t="s">
        <v>600</v>
      </c>
      <c r="L96" s="173" t="s">
        <v>427</v>
      </c>
      <c r="M96" s="173" t="s">
        <v>152</v>
      </c>
      <c r="N96" s="173"/>
      <c r="O96" s="173" t="s">
        <v>186</v>
      </c>
      <c r="P96" s="173" t="s">
        <v>452</v>
      </c>
      <c r="Q96" s="174">
        <v>1</v>
      </c>
      <c r="R96" s="173" t="s">
        <v>533</v>
      </c>
      <c r="S96" s="173" t="s">
        <v>405</v>
      </c>
      <c r="T96" s="175">
        <v>44562</v>
      </c>
      <c r="U96" s="175">
        <v>44926</v>
      </c>
      <c r="V96" s="174">
        <v>1</v>
      </c>
      <c r="W96" s="173" t="s">
        <v>619</v>
      </c>
    </row>
    <row r="97" spans="1:23" ht="158.25" hidden="1" customHeight="1" x14ac:dyDescent="0.25">
      <c r="A97" s="145">
        <v>6</v>
      </c>
      <c r="B97" s="147" t="s">
        <v>35</v>
      </c>
      <c r="C97" s="146" t="s">
        <v>71</v>
      </c>
      <c r="D97" s="146" t="s">
        <v>62</v>
      </c>
      <c r="E97" s="147" t="s">
        <v>316</v>
      </c>
      <c r="F97" s="62" t="s">
        <v>475</v>
      </c>
      <c r="G97" s="147" t="s">
        <v>73</v>
      </c>
      <c r="H97" s="61"/>
      <c r="I97" s="61"/>
      <c r="J97" s="61"/>
      <c r="K97" s="61"/>
      <c r="L97" s="61"/>
      <c r="M97" s="61"/>
      <c r="N97" s="61"/>
      <c r="O97" s="61"/>
      <c r="P97" s="61"/>
      <c r="Q97" s="61"/>
      <c r="R97" s="61"/>
      <c r="S97" s="61"/>
      <c r="T97" s="55"/>
      <c r="U97" s="55"/>
      <c r="V97" s="61"/>
      <c r="W97" s="61"/>
    </row>
    <row r="98" spans="1:23" ht="127.5" hidden="1" customHeight="1" x14ac:dyDescent="0.25">
      <c r="A98" s="145"/>
      <c r="B98" s="147"/>
      <c r="C98" s="146"/>
      <c r="D98" s="146"/>
      <c r="E98" s="147"/>
      <c r="F98" s="62" t="s">
        <v>476</v>
      </c>
      <c r="G98" s="147"/>
      <c r="H98" s="138"/>
      <c r="I98" s="138"/>
      <c r="J98" s="138"/>
      <c r="K98" s="138"/>
      <c r="L98" s="138"/>
      <c r="M98" s="138"/>
      <c r="N98" s="138"/>
      <c r="O98" s="138"/>
      <c r="P98" s="138"/>
      <c r="Q98" s="138"/>
      <c r="R98" s="138"/>
      <c r="S98" s="138"/>
      <c r="T98" s="140"/>
      <c r="U98" s="140"/>
      <c r="V98" s="138"/>
      <c r="W98" s="138"/>
    </row>
    <row r="99" spans="1:23" ht="127.5" hidden="1" customHeight="1" x14ac:dyDescent="0.25">
      <c r="A99" s="145"/>
      <c r="B99" s="147"/>
      <c r="C99" s="146"/>
      <c r="D99" s="146" t="s">
        <v>37</v>
      </c>
      <c r="E99" s="147"/>
      <c r="F99" s="62" t="s">
        <v>477</v>
      </c>
      <c r="G99" s="147"/>
      <c r="H99" s="139"/>
      <c r="I99" s="139"/>
      <c r="J99" s="139"/>
      <c r="K99" s="139"/>
      <c r="L99" s="139"/>
      <c r="M99" s="139"/>
      <c r="N99" s="139"/>
      <c r="O99" s="139"/>
      <c r="P99" s="139"/>
      <c r="Q99" s="139"/>
      <c r="R99" s="139"/>
      <c r="S99" s="139"/>
      <c r="T99" s="141"/>
      <c r="U99" s="141"/>
      <c r="V99" s="139"/>
      <c r="W99" s="139"/>
    </row>
    <row r="100" spans="1:23" ht="127.5" hidden="1" customHeight="1" x14ac:dyDescent="0.25">
      <c r="A100" s="145"/>
      <c r="B100" s="147"/>
      <c r="C100" s="146"/>
      <c r="D100" s="146"/>
      <c r="E100" s="147"/>
      <c r="F100" s="62" t="s">
        <v>478</v>
      </c>
      <c r="G100" s="147"/>
      <c r="H100" s="61"/>
      <c r="I100" s="61"/>
      <c r="J100" s="61"/>
      <c r="K100" s="61"/>
      <c r="L100" s="61"/>
      <c r="M100" s="61"/>
      <c r="N100" s="61"/>
      <c r="O100" s="61"/>
      <c r="P100" s="61"/>
      <c r="Q100" s="61"/>
      <c r="R100" s="61"/>
      <c r="S100" s="61"/>
      <c r="T100" s="55"/>
      <c r="U100" s="55"/>
      <c r="V100" s="61"/>
      <c r="W100" s="61"/>
    </row>
    <row r="101" spans="1:23" ht="206.25" hidden="1" customHeight="1" x14ac:dyDescent="0.25">
      <c r="A101" s="145"/>
      <c r="B101" s="147"/>
      <c r="C101" s="146"/>
      <c r="D101" s="146" t="s">
        <v>51</v>
      </c>
      <c r="E101" s="147"/>
      <c r="F101" s="62" t="s">
        <v>479</v>
      </c>
      <c r="G101" s="147"/>
      <c r="H101" s="61"/>
      <c r="I101" s="61"/>
      <c r="J101" s="61"/>
      <c r="K101" s="61"/>
      <c r="L101" s="61"/>
      <c r="M101" s="61"/>
      <c r="N101" s="61"/>
      <c r="O101" s="61"/>
      <c r="P101" s="61"/>
      <c r="Q101" s="61"/>
      <c r="R101" s="61"/>
      <c r="S101" s="61"/>
      <c r="T101" s="55"/>
      <c r="U101" s="55"/>
      <c r="V101" s="61"/>
      <c r="W101" s="61"/>
    </row>
    <row r="102" spans="1:23" ht="127.5" hidden="1" customHeight="1" x14ac:dyDescent="0.25">
      <c r="A102" s="145"/>
      <c r="B102" s="147"/>
      <c r="C102" s="146"/>
      <c r="D102" s="146"/>
      <c r="E102" s="147"/>
      <c r="F102" s="62" t="s">
        <v>480</v>
      </c>
      <c r="G102" s="147"/>
      <c r="H102" s="100" t="s">
        <v>414</v>
      </c>
      <c r="I102" s="100"/>
      <c r="J102" s="100" t="s">
        <v>152</v>
      </c>
      <c r="K102" s="100" t="s">
        <v>415</v>
      </c>
      <c r="L102" s="100" t="s">
        <v>416</v>
      </c>
      <c r="M102" s="100"/>
      <c r="N102" s="100" t="s">
        <v>152</v>
      </c>
      <c r="O102" s="100" t="s">
        <v>153</v>
      </c>
      <c r="P102" s="100" t="s">
        <v>417</v>
      </c>
      <c r="Q102" s="100" t="s">
        <v>453</v>
      </c>
      <c r="R102" s="100" t="s">
        <v>418</v>
      </c>
      <c r="S102" s="100" t="s">
        <v>405</v>
      </c>
      <c r="T102" s="101">
        <v>44562</v>
      </c>
      <c r="U102" s="101">
        <v>44926</v>
      </c>
      <c r="V102" s="100"/>
      <c r="W102" s="100"/>
    </row>
    <row r="103" spans="1:23" s="177" customFormat="1" ht="127.5" customHeight="1" x14ac:dyDescent="0.2">
      <c r="A103" s="145"/>
      <c r="B103" s="147"/>
      <c r="C103" s="146"/>
      <c r="D103" s="172" t="s">
        <v>45</v>
      </c>
      <c r="E103" s="147"/>
      <c r="F103" s="180" t="s">
        <v>481</v>
      </c>
      <c r="G103" s="147"/>
      <c r="H103" s="173" t="s">
        <v>426</v>
      </c>
      <c r="I103" s="173" t="s">
        <v>152</v>
      </c>
      <c r="J103" s="176"/>
      <c r="K103" s="173" t="s">
        <v>490</v>
      </c>
      <c r="L103" s="173" t="s">
        <v>445</v>
      </c>
      <c r="M103" s="173"/>
      <c r="N103" s="173" t="s">
        <v>152</v>
      </c>
      <c r="O103" s="109" t="s">
        <v>186</v>
      </c>
      <c r="P103" s="173" t="s">
        <v>446</v>
      </c>
      <c r="Q103" s="174">
        <v>1</v>
      </c>
      <c r="R103" s="173" t="s">
        <v>613</v>
      </c>
      <c r="S103" s="173" t="s">
        <v>405</v>
      </c>
      <c r="T103" s="175">
        <v>44562</v>
      </c>
      <c r="U103" s="175">
        <v>44926</v>
      </c>
      <c r="V103" s="174">
        <v>1</v>
      </c>
      <c r="W103" s="173"/>
    </row>
    <row r="104" spans="1:23" s="177" customFormat="1" ht="127.5" customHeight="1" x14ac:dyDescent="0.2">
      <c r="A104" s="145"/>
      <c r="B104" s="147"/>
      <c r="C104" s="146"/>
      <c r="D104" s="172"/>
      <c r="E104" s="147"/>
      <c r="F104" s="180" t="s">
        <v>482</v>
      </c>
      <c r="G104" s="147"/>
      <c r="H104" s="173" t="s">
        <v>426</v>
      </c>
      <c r="I104" s="173" t="s">
        <v>152</v>
      </c>
      <c r="J104" s="176"/>
      <c r="K104" s="173" t="s">
        <v>516</v>
      </c>
      <c r="L104" s="173" t="s">
        <v>445</v>
      </c>
      <c r="M104" s="173"/>
      <c r="N104" s="173" t="s">
        <v>152</v>
      </c>
      <c r="O104" s="173" t="s">
        <v>186</v>
      </c>
      <c r="P104" s="173" t="s">
        <v>446</v>
      </c>
      <c r="Q104" s="174">
        <v>1</v>
      </c>
      <c r="R104" s="173" t="s">
        <v>558</v>
      </c>
      <c r="S104" s="173" t="s">
        <v>405</v>
      </c>
      <c r="T104" s="175">
        <v>44562</v>
      </c>
      <c r="U104" s="175">
        <v>44926</v>
      </c>
      <c r="V104" s="174">
        <v>1</v>
      </c>
      <c r="W104" s="173"/>
    </row>
    <row r="105" spans="1:23" ht="127.5" hidden="1" customHeight="1" x14ac:dyDescent="0.25">
      <c r="A105" s="145"/>
      <c r="B105" s="147"/>
      <c r="C105" s="146"/>
      <c r="D105" s="62" t="s">
        <v>44</v>
      </c>
      <c r="E105" s="147"/>
      <c r="F105" s="62" t="s">
        <v>483</v>
      </c>
      <c r="G105" s="147"/>
      <c r="H105" s="61"/>
      <c r="I105" s="61"/>
      <c r="J105" s="61"/>
      <c r="K105" s="61"/>
      <c r="L105" s="61"/>
      <c r="M105" s="61"/>
      <c r="N105" s="61"/>
      <c r="O105" s="61"/>
      <c r="P105" s="61"/>
      <c r="Q105" s="61"/>
      <c r="R105" s="61"/>
      <c r="S105" s="61"/>
      <c r="T105" s="61"/>
      <c r="U105" s="61"/>
      <c r="V105" s="61"/>
      <c r="W105" s="61"/>
    </row>
    <row r="106" spans="1:23" ht="127.5" hidden="1" customHeight="1" x14ac:dyDescent="0.25">
      <c r="A106" s="145"/>
      <c r="B106" s="147"/>
      <c r="C106" s="146"/>
      <c r="D106" s="146" t="s">
        <v>72</v>
      </c>
      <c r="E106" s="147"/>
      <c r="F106" s="62" t="s">
        <v>484</v>
      </c>
      <c r="G106" s="147"/>
      <c r="H106" s="61"/>
      <c r="I106" s="61"/>
      <c r="J106" s="61"/>
      <c r="K106" s="61"/>
      <c r="L106" s="61"/>
      <c r="M106" s="61"/>
      <c r="N106" s="61"/>
      <c r="O106" s="61"/>
      <c r="P106" s="61"/>
      <c r="Q106" s="61"/>
      <c r="R106" s="61"/>
      <c r="S106" s="61"/>
      <c r="T106" s="61"/>
      <c r="U106" s="61"/>
      <c r="V106" s="61"/>
      <c r="W106" s="61"/>
    </row>
    <row r="107" spans="1:23" ht="127.5" hidden="1" customHeight="1" x14ac:dyDescent="0.25">
      <c r="A107" s="145"/>
      <c r="B107" s="147"/>
      <c r="C107" s="146"/>
      <c r="D107" s="146"/>
      <c r="E107" s="147"/>
      <c r="F107" s="62" t="s">
        <v>485</v>
      </c>
      <c r="G107" s="147"/>
      <c r="H107" s="61"/>
      <c r="I107" s="61"/>
      <c r="J107" s="61"/>
      <c r="K107" s="61"/>
      <c r="L107" s="61"/>
      <c r="M107" s="61"/>
      <c r="N107" s="61"/>
      <c r="O107" s="61"/>
      <c r="P107" s="61"/>
      <c r="Q107" s="61"/>
      <c r="R107" s="61"/>
      <c r="S107" s="61"/>
      <c r="T107" s="61"/>
      <c r="U107" s="61"/>
      <c r="V107" s="61"/>
      <c r="W107" s="61"/>
    </row>
    <row r="108" spans="1:23" ht="127.5" hidden="1" customHeight="1" x14ac:dyDescent="0.25">
      <c r="A108" s="145">
        <v>7</v>
      </c>
      <c r="B108" s="147" t="s">
        <v>36</v>
      </c>
      <c r="C108" s="146" t="s">
        <v>74</v>
      </c>
      <c r="D108" s="61" t="s">
        <v>75</v>
      </c>
      <c r="E108" s="147" t="s">
        <v>78</v>
      </c>
      <c r="F108" s="61" t="s">
        <v>486</v>
      </c>
      <c r="G108" s="147" t="s">
        <v>312</v>
      </c>
      <c r="H108" s="61"/>
      <c r="I108" s="61"/>
      <c r="J108" s="61"/>
      <c r="K108" s="61"/>
      <c r="L108" s="61"/>
      <c r="M108" s="61"/>
      <c r="N108" s="61"/>
      <c r="O108" s="61"/>
      <c r="P108" s="61"/>
      <c r="Q108" s="61"/>
      <c r="R108" s="61"/>
      <c r="S108" s="61"/>
      <c r="T108" s="55"/>
      <c r="U108" s="55"/>
      <c r="V108" s="61"/>
      <c r="W108" s="61"/>
    </row>
    <row r="109" spans="1:23" ht="127.5" hidden="1" customHeight="1" x14ac:dyDescent="0.25">
      <c r="A109" s="145"/>
      <c r="B109" s="147"/>
      <c r="C109" s="146"/>
      <c r="D109" s="62" t="s">
        <v>45</v>
      </c>
      <c r="E109" s="147"/>
      <c r="F109" s="147" t="s">
        <v>487</v>
      </c>
      <c r="G109" s="147"/>
      <c r="H109" s="61"/>
      <c r="I109" s="61"/>
      <c r="J109" s="61"/>
      <c r="K109" s="61"/>
      <c r="L109" s="61"/>
      <c r="M109" s="61"/>
      <c r="N109" s="61"/>
      <c r="O109" s="61"/>
      <c r="P109" s="61"/>
      <c r="Q109" s="61"/>
      <c r="R109" s="61"/>
      <c r="S109" s="61"/>
      <c r="T109" s="55"/>
      <c r="U109" s="55"/>
      <c r="V109" s="61"/>
      <c r="W109" s="61"/>
    </row>
    <row r="110" spans="1:23" ht="127.5" hidden="1" customHeight="1" x14ac:dyDescent="0.25">
      <c r="A110" s="145"/>
      <c r="B110" s="147"/>
      <c r="C110" s="146"/>
      <c r="D110" s="62" t="s">
        <v>44</v>
      </c>
      <c r="E110" s="147"/>
      <c r="F110" s="147"/>
      <c r="G110" s="147"/>
      <c r="H110" s="61"/>
      <c r="I110" s="61"/>
      <c r="J110" s="61"/>
      <c r="K110" s="61"/>
      <c r="L110" s="61"/>
      <c r="M110" s="61"/>
      <c r="N110" s="61"/>
      <c r="O110" s="61"/>
      <c r="P110" s="61"/>
      <c r="Q110" s="61"/>
      <c r="R110" s="61"/>
      <c r="S110" s="61"/>
      <c r="T110" s="55"/>
      <c r="U110" s="55"/>
      <c r="V110" s="61"/>
      <c r="W110" s="61"/>
    </row>
    <row r="111" spans="1:23" ht="127.5" hidden="1" customHeight="1" x14ac:dyDescent="0.25">
      <c r="A111" s="145"/>
      <c r="B111" s="147"/>
      <c r="C111" s="146"/>
      <c r="D111" s="62" t="s">
        <v>62</v>
      </c>
      <c r="E111" s="147"/>
      <c r="F111" s="146" t="s">
        <v>488</v>
      </c>
      <c r="G111" s="147"/>
      <c r="H111" s="61"/>
      <c r="I111" s="61"/>
      <c r="J111" s="61"/>
      <c r="K111" s="61"/>
      <c r="L111" s="61"/>
      <c r="M111" s="61"/>
      <c r="N111" s="61"/>
      <c r="O111" s="61"/>
      <c r="P111" s="61"/>
      <c r="Q111" s="61"/>
      <c r="R111" s="61"/>
      <c r="S111" s="61"/>
      <c r="T111" s="55"/>
      <c r="U111" s="55"/>
      <c r="V111" s="61"/>
      <c r="W111" s="61"/>
    </row>
    <row r="112" spans="1:23" ht="127.5" hidden="1" customHeight="1" x14ac:dyDescent="0.25">
      <c r="A112" s="145"/>
      <c r="B112" s="147"/>
      <c r="C112" s="146"/>
      <c r="D112" s="62" t="s">
        <v>61</v>
      </c>
      <c r="E112" s="147"/>
      <c r="F112" s="146"/>
      <c r="G112" s="147"/>
      <c r="H112" s="61"/>
      <c r="I112" s="61"/>
      <c r="J112" s="61"/>
      <c r="K112" s="61"/>
      <c r="L112" s="61"/>
      <c r="M112" s="61"/>
      <c r="N112" s="61"/>
      <c r="O112" s="61"/>
      <c r="P112" s="61"/>
      <c r="Q112" s="61"/>
      <c r="R112" s="61"/>
      <c r="S112" s="61"/>
      <c r="T112" s="55"/>
      <c r="U112" s="55"/>
      <c r="V112" s="61"/>
      <c r="W112" s="61"/>
    </row>
    <row r="113" spans="1:23" ht="127.5" hidden="1" customHeight="1" x14ac:dyDescent="0.25">
      <c r="A113" s="145"/>
      <c r="B113" s="147"/>
      <c r="C113" s="146"/>
      <c r="D113" s="62" t="s">
        <v>76</v>
      </c>
      <c r="E113" s="147"/>
      <c r="F113" s="146" t="s">
        <v>489</v>
      </c>
      <c r="G113" s="147"/>
      <c r="H113" s="61"/>
      <c r="I113" s="61"/>
      <c r="J113" s="61"/>
      <c r="K113" s="61"/>
      <c r="L113" s="61"/>
      <c r="M113" s="61"/>
      <c r="N113" s="61"/>
      <c r="O113" s="61"/>
      <c r="P113" s="61"/>
      <c r="Q113" s="61"/>
      <c r="R113" s="61"/>
      <c r="S113" s="61"/>
      <c r="T113" s="55"/>
      <c r="U113" s="55"/>
      <c r="V113" s="61"/>
      <c r="W113" s="61"/>
    </row>
    <row r="114" spans="1:23" ht="127.5" hidden="1" customHeight="1" x14ac:dyDescent="0.25">
      <c r="A114" s="145"/>
      <c r="B114" s="147"/>
      <c r="C114" s="146"/>
      <c r="D114" s="146" t="s">
        <v>77</v>
      </c>
      <c r="E114" s="147"/>
      <c r="F114" s="146"/>
      <c r="G114" s="147"/>
      <c r="H114" s="61"/>
      <c r="I114" s="61"/>
      <c r="J114" s="61"/>
      <c r="K114" s="61"/>
      <c r="L114" s="61"/>
      <c r="M114" s="61"/>
      <c r="N114" s="61"/>
      <c r="O114" s="61"/>
      <c r="P114" s="61"/>
      <c r="Q114" s="61"/>
      <c r="R114" s="61"/>
      <c r="S114" s="61"/>
      <c r="T114" s="55"/>
      <c r="U114" s="55"/>
      <c r="V114" s="61"/>
      <c r="W114" s="61"/>
    </row>
    <row r="115" spans="1:23" ht="186.75" hidden="1" customHeight="1" x14ac:dyDescent="0.25">
      <c r="A115" s="145"/>
      <c r="B115" s="147"/>
      <c r="C115" s="146"/>
      <c r="D115" s="146"/>
      <c r="E115" s="147"/>
      <c r="F115" s="146"/>
      <c r="G115" s="147"/>
      <c r="H115" s="61"/>
      <c r="I115" s="61"/>
      <c r="J115" s="61"/>
      <c r="K115" s="61"/>
      <c r="L115" s="61"/>
      <c r="M115" s="61"/>
      <c r="N115" s="61"/>
      <c r="O115" s="61"/>
      <c r="P115" s="62"/>
      <c r="Q115" s="61"/>
      <c r="R115" s="61"/>
      <c r="S115" s="61"/>
      <c r="T115" s="55"/>
      <c r="U115" s="55"/>
      <c r="V115" s="61"/>
      <c r="W115" s="61"/>
    </row>
    <row r="116" spans="1:23" ht="114.75" hidden="1" customHeight="1" x14ac:dyDescent="0.25">
      <c r="A116" s="145"/>
      <c r="B116" s="147"/>
      <c r="C116" s="146"/>
      <c r="D116" s="146"/>
      <c r="E116" s="147"/>
      <c r="F116" s="146"/>
      <c r="G116" s="147"/>
      <c r="H116" s="61"/>
      <c r="I116" s="61"/>
      <c r="J116" s="61"/>
      <c r="K116" s="61"/>
      <c r="L116" s="61"/>
      <c r="M116" s="61"/>
      <c r="N116" s="61"/>
      <c r="O116" s="61"/>
      <c r="P116" s="62"/>
      <c r="Q116" s="61"/>
      <c r="R116" s="55"/>
      <c r="S116" s="61"/>
      <c r="T116" s="55"/>
      <c r="U116" s="55"/>
      <c r="V116" s="61"/>
      <c r="W116" s="61"/>
    </row>
    <row r="117" spans="1:23" ht="240" hidden="1" customHeight="1" x14ac:dyDescent="0.25">
      <c r="A117" s="145"/>
      <c r="B117" s="147"/>
      <c r="C117" s="146"/>
      <c r="D117" s="146"/>
      <c r="E117" s="147"/>
      <c r="F117" s="146"/>
      <c r="G117" s="147"/>
      <c r="H117" s="61"/>
      <c r="I117" s="61"/>
      <c r="J117" s="61"/>
      <c r="K117" s="60"/>
      <c r="L117" s="61"/>
      <c r="M117" s="61"/>
      <c r="N117" s="61"/>
      <c r="O117" s="61"/>
      <c r="P117" s="62"/>
      <c r="Q117" s="61"/>
      <c r="R117" s="55"/>
      <c r="S117" s="61"/>
      <c r="T117" s="55"/>
      <c r="U117" s="55"/>
      <c r="V117" s="61"/>
      <c r="W117" s="61"/>
    </row>
    <row r="118" spans="1:23" ht="48" hidden="1" customHeight="1" x14ac:dyDescent="0.25">
      <c r="A118" s="145"/>
      <c r="B118" s="147"/>
      <c r="C118" s="146"/>
      <c r="D118" s="146"/>
      <c r="E118" s="147"/>
      <c r="F118" s="146"/>
      <c r="G118" s="147"/>
      <c r="H118" s="61"/>
      <c r="I118" s="61"/>
      <c r="J118" s="61"/>
      <c r="K118" s="60"/>
      <c r="L118" s="61"/>
      <c r="M118" s="61"/>
      <c r="N118" s="61"/>
      <c r="O118" s="61"/>
      <c r="P118" s="62"/>
      <c r="Q118" s="61"/>
      <c r="R118" s="55"/>
      <c r="S118" s="61"/>
      <c r="T118" s="55"/>
      <c r="U118" s="55"/>
      <c r="V118" s="61"/>
      <c r="W118" s="61"/>
    </row>
    <row r="119" spans="1:23" ht="123.75" hidden="1" customHeight="1" x14ac:dyDescent="0.25">
      <c r="A119" s="145"/>
      <c r="B119" s="147"/>
      <c r="C119" s="146"/>
      <c r="D119" s="146"/>
      <c r="E119" s="147"/>
      <c r="F119" s="146"/>
      <c r="G119" s="147"/>
      <c r="H119" s="61"/>
      <c r="I119" s="62"/>
      <c r="J119" s="61"/>
      <c r="K119" s="61"/>
      <c r="L119" s="61"/>
      <c r="M119" s="61"/>
      <c r="N119" s="61"/>
      <c r="O119" s="61"/>
      <c r="P119" s="62"/>
      <c r="Q119" s="61"/>
      <c r="R119" s="55"/>
      <c r="S119" s="61"/>
      <c r="T119" s="55"/>
      <c r="U119" s="55"/>
      <c r="V119" s="61"/>
      <c r="W119" s="61"/>
    </row>
    <row r="120" spans="1:23" ht="123.75" hidden="1" customHeight="1" x14ac:dyDescent="0.25">
      <c r="A120" s="145"/>
      <c r="B120" s="147"/>
      <c r="C120" s="146"/>
      <c r="D120" s="146"/>
      <c r="E120" s="147"/>
      <c r="F120" s="146"/>
      <c r="G120" s="147"/>
      <c r="H120" s="61"/>
      <c r="I120" s="62"/>
      <c r="J120" s="61"/>
      <c r="K120" s="61"/>
      <c r="L120" s="61"/>
      <c r="M120" s="61"/>
      <c r="N120" s="61"/>
      <c r="O120" s="61"/>
      <c r="P120" s="62"/>
      <c r="Q120" s="61"/>
      <c r="R120" s="55"/>
      <c r="S120" s="61"/>
      <c r="T120" s="55"/>
      <c r="U120" s="55"/>
      <c r="V120" s="61"/>
      <c r="W120" s="61"/>
    </row>
    <row r="121" spans="1:23" ht="58.5" hidden="1" customHeight="1" x14ac:dyDescent="0.25">
      <c r="A121" s="145"/>
      <c r="B121" s="147"/>
      <c r="C121" s="146"/>
      <c r="D121" s="146"/>
      <c r="E121" s="147"/>
      <c r="F121" s="146"/>
      <c r="G121" s="147"/>
      <c r="H121" s="61"/>
      <c r="I121" s="61"/>
      <c r="J121" s="61"/>
      <c r="K121" s="60"/>
      <c r="L121" s="61"/>
      <c r="M121" s="61"/>
      <c r="N121" s="61"/>
      <c r="O121" s="61"/>
      <c r="P121" s="61"/>
      <c r="Q121" s="61"/>
      <c r="R121" s="55"/>
      <c r="S121" s="61"/>
      <c r="T121" s="55"/>
      <c r="U121" s="55"/>
      <c r="V121" s="61"/>
      <c r="W121" s="61"/>
    </row>
    <row r="122" spans="1:23" ht="92.25" hidden="1" customHeight="1" x14ac:dyDescent="0.25">
      <c r="A122" s="145"/>
      <c r="B122" s="147"/>
      <c r="C122" s="146"/>
      <c r="D122" s="146"/>
      <c r="E122" s="147"/>
      <c r="F122" s="146"/>
      <c r="G122" s="147"/>
      <c r="H122" s="61"/>
      <c r="I122" s="61"/>
      <c r="J122" s="61"/>
      <c r="K122" s="60"/>
      <c r="L122" s="61"/>
      <c r="M122" s="61"/>
      <c r="N122" s="61"/>
      <c r="O122" s="61"/>
      <c r="P122" s="61"/>
      <c r="Q122" s="61"/>
      <c r="R122" s="55"/>
      <c r="S122" s="61"/>
      <c r="T122" s="55"/>
      <c r="U122" s="55"/>
      <c r="V122" s="61"/>
      <c r="W122" s="61"/>
    </row>
    <row r="123" spans="1:23" ht="66" hidden="1" customHeight="1" x14ac:dyDescent="0.25">
      <c r="A123" s="145"/>
      <c r="B123" s="147"/>
      <c r="C123" s="146"/>
      <c r="D123" s="146"/>
      <c r="E123" s="147"/>
      <c r="F123" s="146"/>
      <c r="G123" s="147"/>
      <c r="H123" s="61"/>
      <c r="I123" s="61"/>
      <c r="J123" s="61"/>
      <c r="K123" s="60"/>
      <c r="L123" s="61"/>
      <c r="M123" s="61"/>
      <c r="N123" s="61"/>
      <c r="O123" s="61"/>
      <c r="P123" s="61"/>
      <c r="Q123" s="61"/>
      <c r="R123" s="55"/>
      <c r="S123" s="61"/>
      <c r="T123" s="55"/>
      <c r="U123" s="55"/>
      <c r="V123" s="61"/>
      <c r="W123" s="61"/>
    </row>
    <row r="124" spans="1:23" ht="72.75" hidden="1" customHeight="1" x14ac:dyDescent="0.25">
      <c r="A124" s="145"/>
      <c r="B124" s="147"/>
      <c r="C124" s="146"/>
      <c r="D124" s="146"/>
      <c r="E124" s="147"/>
      <c r="F124" s="146"/>
      <c r="G124" s="147"/>
      <c r="H124" s="61"/>
      <c r="I124" s="61"/>
      <c r="J124" s="61"/>
      <c r="K124" s="60"/>
      <c r="L124" s="61"/>
      <c r="M124" s="61"/>
      <c r="N124" s="61"/>
      <c r="O124" s="61"/>
      <c r="P124" s="61"/>
      <c r="Q124" s="61"/>
      <c r="R124" s="55"/>
      <c r="S124" s="61"/>
      <c r="T124" s="55"/>
      <c r="U124" s="55"/>
      <c r="V124" s="61"/>
      <c r="W124" s="61"/>
    </row>
    <row r="125" spans="1:23" ht="70.5" hidden="1" customHeight="1" x14ac:dyDescent="0.25">
      <c r="A125" s="145"/>
      <c r="B125" s="147"/>
      <c r="C125" s="146"/>
      <c r="D125" s="146"/>
      <c r="E125" s="147"/>
      <c r="F125" s="146"/>
      <c r="G125" s="147"/>
      <c r="H125" s="61"/>
      <c r="I125" s="61"/>
      <c r="J125" s="61"/>
      <c r="K125" s="60"/>
      <c r="L125" s="61"/>
      <c r="M125" s="61"/>
      <c r="N125" s="61"/>
      <c r="O125" s="61"/>
      <c r="P125" s="61"/>
      <c r="Q125" s="61"/>
      <c r="R125" s="55"/>
      <c r="S125" s="61"/>
      <c r="T125" s="55"/>
      <c r="U125" s="55"/>
      <c r="V125" s="61"/>
      <c r="W125" s="61"/>
    </row>
  </sheetData>
  <autoFilter ref="A4:X125" xr:uid="{00000000-0001-0000-0200-000000000000}">
    <filterColumn colId="7">
      <colorFilter dxfId="4"/>
    </filterColumn>
  </autoFilter>
  <mergeCells count="97">
    <mergeCell ref="H41:H43"/>
    <mergeCell ref="A1:F1"/>
    <mergeCell ref="A2:F2"/>
    <mergeCell ref="R3:R4"/>
    <mergeCell ref="G5:G9"/>
    <mergeCell ref="C5:C9"/>
    <mergeCell ref="E5:E9"/>
    <mergeCell ref="C3:C4"/>
    <mergeCell ref="D3:D4"/>
    <mergeCell ref="A10:A14"/>
    <mergeCell ref="A5:A9"/>
    <mergeCell ref="C10:C14"/>
    <mergeCell ref="B10:B14"/>
    <mergeCell ref="B5:B9"/>
    <mergeCell ref="E10:E14"/>
    <mergeCell ref="G10:G14"/>
    <mergeCell ref="W3:W4"/>
    <mergeCell ref="A3:A4"/>
    <mergeCell ref="B3:B4"/>
    <mergeCell ref="H3:H4"/>
    <mergeCell ref="K3:K4"/>
    <mergeCell ref="P3:P4"/>
    <mergeCell ref="Q3:Q4"/>
    <mergeCell ref="V3:V4"/>
    <mergeCell ref="I3:I4"/>
    <mergeCell ref="J3:J4"/>
    <mergeCell ref="S3:S4"/>
    <mergeCell ref="T3:U3"/>
    <mergeCell ref="E3:E4"/>
    <mergeCell ref="F3:F4"/>
    <mergeCell ref="G3:G4"/>
    <mergeCell ref="B97:B107"/>
    <mergeCell ref="A70:A73"/>
    <mergeCell ref="E70:E73"/>
    <mergeCell ref="G70:G73"/>
    <mergeCell ref="C15:C69"/>
    <mergeCell ref="B15:B69"/>
    <mergeCell ref="A15:A69"/>
    <mergeCell ref="E15:E69"/>
    <mergeCell ref="F15:F16"/>
    <mergeCell ref="F18:F20"/>
    <mergeCell ref="F21:F22"/>
    <mergeCell ref="G15:G69"/>
    <mergeCell ref="C70:C73"/>
    <mergeCell ref="B70:B73"/>
    <mergeCell ref="F57:F69"/>
    <mergeCell ref="B74:B96"/>
    <mergeCell ref="G74:G96"/>
    <mergeCell ref="D76:D77"/>
    <mergeCell ref="D78:D80"/>
    <mergeCell ref="F75:F77"/>
    <mergeCell ref="C108:C125"/>
    <mergeCell ref="G108:G125"/>
    <mergeCell ref="F113:F125"/>
    <mergeCell ref="E108:E125"/>
    <mergeCell ref="D114:D125"/>
    <mergeCell ref="G97:G107"/>
    <mergeCell ref="D57:D69"/>
    <mergeCell ref="E74:E96"/>
    <mergeCell ref="F90:F96"/>
    <mergeCell ref="E97:E107"/>
    <mergeCell ref="C97:C107"/>
    <mergeCell ref="D97:D98"/>
    <mergeCell ref="C74:C96"/>
    <mergeCell ref="D84:D89"/>
    <mergeCell ref="F23:F56"/>
    <mergeCell ref="D23:D56"/>
    <mergeCell ref="A108:A125"/>
    <mergeCell ref="D90:D95"/>
    <mergeCell ref="F111:F112"/>
    <mergeCell ref="F109:F110"/>
    <mergeCell ref="B108:B125"/>
    <mergeCell ref="A74:A96"/>
    <mergeCell ref="A97:A107"/>
    <mergeCell ref="D99:D100"/>
    <mergeCell ref="D101:D102"/>
    <mergeCell ref="D103:D104"/>
    <mergeCell ref="D106:D107"/>
    <mergeCell ref="F81:F82"/>
    <mergeCell ref="F78:F80"/>
    <mergeCell ref="F83:F89"/>
    <mergeCell ref="H98:H99"/>
    <mergeCell ref="I98:I99"/>
    <mergeCell ref="J98:J99"/>
    <mergeCell ref="K98:K99"/>
    <mergeCell ref="L98:L99"/>
    <mergeCell ref="M98:M99"/>
    <mergeCell ref="N98:N99"/>
    <mergeCell ref="O98:O99"/>
    <mergeCell ref="P98:P99"/>
    <mergeCell ref="Q98:Q99"/>
    <mergeCell ref="W98:W99"/>
    <mergeCell ref="R98:R99"/>
    <mergeCell ref="S98:S99"/>
    <mergeCell ref="T98:T99"/>
    <mergeCell ref="U98:U99"/>
    <mergeCell ref="V98:V99"/>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1000000}"/>
    <dataValidation allowBlank="1" showInputMessage="1" showErrorMessage="1" prompt="Marcar X  si es una acción o un proyecto nuevo que se va a realizar que implica el desarrollo de varias  actividades" sqref="J3:J4" xr:uid="{00000000-0002-0000-0200-000002000000}"/>
    <dataValidation allowBlank="1" showInputMessage="1" showErrorMessage="1" prompt="Describir las actividades que se van a desarrollar para el proyecto" sqref="K3:K4" xr:uid="{00000000-0002-0000-0200-000003000000}"/>
    <dataValidation allowBlank="1" showInputMessage="1" showErrorMessage="1" prompt="Registrar el nombre del proceso que va  a responder por la ejecución " sqref="L4:N4" xr:uid="{00000000-0002-0000-0200-000004000000}"/>
    <dataValidation allowBlank="1" showInputMessage="1" showErrorMessage="1" prompt="Registrar nombre de los procesos que se veran impactados con la acción/proyecto " sqref="O4"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Si no aplica hacer medición, registrar el documento o el entregable final  Si es indicador con fórmula  matemática colocar la meta numérica" sqref="R1" xr:uid="{00000000-0002-0000-0200-000007000000}"/>
    <dataValidation allowBlank="1" showInputMessage="1" showErrorMessage="1" prompt="Registrar el acumulado del año cuando  se mide por avances o acumulados trimestrales " sqref="V3:V4" xr:uid="{00000000-0002-0000-0200-000008000000}"/>
    <dataValidation allowBlank="1" showInputMessage="1" showErrorMessage="1" prompt="Escribir cargo" sqref="P3:P4" xr:uid="{00000000-0002-0000-0200-000009000000}"/>
    <dataValidation allowBlank="1" showInputMessage="1" showErrorMessage="1" prompt="Fórmula matemática" sqref="S5:S8 R3:R4 S10:S20 S22:S23 S28:S30 S34 S37 S39 S41 S78:S90 S74:S76 S101:S104 S57:S59 S43" xr:uid="{00000000-0002-0000-0200-00000A000000}"/>
    <dataValidation allowBlank="1" showInputMessage="1" showErrorMessage="1" prompt="De acuerdo con las variables de la fórmula: Pesos,  horas, actividades" sqref="S3:S4" xr:uid="{00000000-0002-0000-0200-00000B000000}"/>
    <dataValidation allowBlank="1" showInputMessage="1" showErrorMessage="1" prompt="Escribir nombre de entregable o meta numérica  si es un indicador" sqref="Q3:Q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D782-656A-4CD7-800A-401B0FB8033F}">
  <sheetPr filterMode="1"/>
  <dimension ref="A1:P125"/>
  <sheetViews>
    <sheetView zoomScale="85" zoomScaleNormal="85" workbookViewId="0">
      <pane xSplit="3" ySplit="4" topLeftCell="H57" activePane="bottomRight" state="frozen"/>
      <selection pane="topRight" activeCell="D1" sqref="D1"/>
      <selection pane="bottomLeft" activeCell="A5" sqref="A5"/>
      <selection pane="bottomRight" activeCell="D57" sqref="D57:D69"/>
    </sheetView>
  </sheetViews>
  <sheetFormatPr baseColWidth="10" defaultColWidth="11.42578125" defaultRowHeight="12" x14ac:dyDescent="0.2"/>
  <cols>
    <col min="1" max="1" width="10.42578125" style="57" customWidth="1"/>
    <col min="2" max="2" width="19.140625" style="57" customWidth="1"/>
    <col min="3" max="3" width="35.7109375" style="57" customWidth="1"/>
    <col min="4" max="4" width="36.28515625" style="57" customWidth="1"/>
    <col min="5" max="5" width="32.5703125" style="57" customWidth="1"/>
    <col min="6" max="6" width="40.140625" style="57" customWidth="1"/>
    <col min="7" max="7" width="35" style="57" customWidth="1"/>
    <col min="8" max="8" width="37" style="57" customWidth="1"/>
    <col min="9" max="9" width="29.140625" style="76" customWidth="1"/>
    <col min="10" max="10" width="32.5703125" style="57" customWidth="1"/>
    <col min="11" max="11" width="24.140625" style="76" customWidth="1"/>
    <col min="12" max="12" width="34.42578125" style="76" customWidth="1"/>
    <col min="13" max="13" width="20.28515625" style="76" customWidth="1"/>
    <col min="14" max="14" width="42" style="54" customWidth="1"/>
    <col min="15" max="15" width="18.140625" style="54" customWidth="1"/>
    <col min="16" max="16" width="25" style="57" customWidth="1"/>
    <col min="17" max="18" width="11.42578125" style="1"/>
    <col min="19" max="19" width="9.5703125" style="1" customWidth="1"/>
    <col min="20" max="16384" width="11.42578125" style="1"/>
  </cols>
  <sheetData>
    <row r="1" spans="1:16" customFormat="1" ht="22.5" customHeight="1" x14ac:dyDescent="0.25">
      <c r="A1" s="158" t="s">
        <v>0</v>
      </c>
      <c r="B1" s="158"/>
      <c r="C1" s="158"/>
      <c r="D1" s="158"/>
      <c r="E1" s="158"/>
      <c r="F1" s="158"/>
      <c r="G1" s="52"/>
      <c r="H1" s="52"/>
      <c r="I1" s="70"/>
      <c r="J1" s="71"/>
      <c r="K1" s="70"/>
      <c r="L1" s="70"/>
      <c r="M1" s="70"/>
      <c r="N1" s="72"/>
      <c r="O1" s="53"/>
      <c r="P1" s="52"/>
    </row>
    <row r="2" spans="1:16" customFormat="1" ht="31.35" customHeight="1" x14ac:dyDescent="0.3">
      <c r="A2" s="159" t="s">
        <v>120</v>
      </c>
      <c r="B2" s="159"/>
      <c r="C2" s="159"/>
      <c r="D2" s="159"/>
      <c r="E2" s="159"/>
      <c r="F2" s="159"/>
      <c r="G2" s="52"/>
      <c r="H2" s="52"/>
      <c r="I2" s="70"/>
      <c r="J2" s="71"/>
      <c r="K2" s="70"/>
      <c r="L2" s="70"/>
      <c r="M2" s="70"/>
      <c r="N2" s="72"/>
      <c r="O2" s="53"/>
      <c r="P2" s="52"/>
    </row>
    <row r="3" spans="1:16" s="11" customFormat="1" ht="34.5" customHeight="1" x14ac:dyDescent="0.25">
      <c r="A3" s="160" t="s">
        <v>18</v>
      </c>
      <c r="B3" s="160" t="s">
        <v>3</v>
      </c>
      <c r="C3" s="160" t="s">
        <v>83</v>
      </c>
      <c r="D3" s="160" t="s">
        <v>84</v>
      </c>
      <c r="E3" s="160" t="s">
        <v>85</v>
      </c>
      <c r="F3" s="160" t="s">
        <v>6</v>
      </c>
      <c r="G3" s="160" t="s">
        <v>12</v>
      </c>
      <c r="H3" s="162" t="s">
        <v>86</v>
      </c>
      <c r="I3" s="164" t="s">
        <v>102</v>
      </c>
      <c r="J3" s="165"/>
      <c r="K3" s="165"/>
      <c r="L3" s="165"/>
      <c r="M3" s="165"/>
      <c r="N3" s="166"/>
      <c r="O3" s="79" t="s">
        <v>97</v>
      </c>
      <c r="P3" s="152" t="s">
        <v>99</v>
      </c>
    </row>
    <row r="4" spans="1:16" s="11" customFormat="1" ht="77.25" customHeight="1" x14ac:dyDescent="0.25">
      <c r="A4" s="161"/>
      <c r="B4" s="161"/>
      <c r="C4" s="161"/>
      <c r="D4" s="161"/>
      <c r="E4" s="161"/>
      <c r="F4" s="161"/>
      <c r="G4" s="161"/>
      <c r="H4" s="163"/>
      <c r="I4" s="69" t="s">
        <v>100</v>
      </c>
      <c r="J4" s="69" t="s">
        <v>101</v>
      </c>
      <c r="K4" s="69" t="s">
        <v>108</v>
      </c>
      <c r="L4" s="12" t="s">
        <v>30</v>
      </c>
      <c r="M4" s="69" t="s">
        <v>2</v>
      </c>
      <c r="N4" s="12" t="s">
        <v>106</v>
      </c>
      <c r="O4" s="68" t="s">
        <v>123</v>
      </c>
      <c r="P4" s="153"/>
    </row>
    <row r="5" spans="1:16" s="2" customFormat="1" ht="112.5" hidden="1" customHeight="1" x14ac:dyDescent="0.25">
      <c r="A5" s="147">
        <v>1</v>
      </c>
      <c r="B5" s="147" t="s">
        <v>4</v>
      </c>
      <c r="C5" s="147" t="s">
        <v>317</v>
      </c>
      <c r="D5" s="61" t="s">
        <v>91</v>
      </c>
      <c r="E5" s="147" t="s">
        <v>5</v>
      </c>
      <c r="F5" s="66" t="s">
        <v>7</v>
      </c>
      <c r="G5" s="147" t="s">
        <v>29</v>
      </c>
      <c r="H5" s="61"/>
      <c r="I5" s="61"/>
      <c r="J5" s="83"/>
      <c r="K5" s="61"/>
      <c r="L5" s="61"/>
      <c r="M5" s="55"/>
      <c r="N5" s="61"/>
      <c r="O5" s="61"/>
      <c r="P5" s="61"/>
    </row>
    <row r="6" spans="1:16" ht="166.5" hidden="1" customHeight="1" x14ac:dyDescent="0.2">
      <c r="A6" s="147"/>
      <c r="B6" s="147"/>
      <c r="C6" s="147"/>
      <c r="D6" s="61" t="s">
        <v>13</v>
      </c>
      <c r="E6" s="147"/>
      <c r="F6" s="62" t="s">
        <v>8</v>
      </c>
      <c r="G6" s="147"/>
      <c r="H6" s="61"/>
      <c r="I6" s="61"/>
      <c r="J6" s="83"/>
      <c r="K6" s="61"/>
      <c r="L6" s="61"/>
      <c r="M6" s="55"/>
      <c r="N6" s="61"/>
      <c r="O6" s="61"/>
      <c r="P6" s="61"/>
    </row>
    <row r="7" spans="1:16" ht="145.5" hidden="1" customHeight="1" x14ac:dyDescent="0.2">
      <c r="A7" s="147"/>
      <c r="B7" s="147"/>
      <c r="C7" s="147"/>
      <c r="D7" s="61" t="s">
        <v>14</v>
      </c>
      <c r="E7" s="147"/>
      <c r="F7" s="62" t="s">
        <v>9</v>
      </c>
      <c r="G7" s="147"/>
      <c r="H7" s="61"/>
      <c r="I7" s="61"/>
      <c r="J7" s="83"/>
      <c r="K7" s="61"/>
      <c r="L7" s="82"/>
      <c r="M7" s="55"/>
      <c r="N7" s="61"/>
      <c r="O7" s="61"/>
      <c r="P7" s="61"/>
    </row>
    <row r="8" spans="1:16" ht="97.5" hidden="1" customHeight="1" x14ac:dyDescent="0.2">
      <c r="A8" s="147"/>
      <c r="B8" s="147"/>
      <c r="C8" s="147"/>
      <c r="D8" s="61" t="s">
        <v>79</v>
      </c>
      <c r="E8" s="147"/>
      <c r="F8" s="62" t="s">
        <v>10</v>
      </c>
      <c r="G8" s="147"/>
      <c r="H8" s="62"/>
      <c r="I8" s="61"/>
      <c r="J8" s="83"/>
      <c r="K8" s="61"/>
      <c r="L8" s="61"/>
      <c r="M8" s="55"/>
      <c r="N8" s="61"/>
      <c r="O8" s="61"/>
      <c r="P8" s="61"/>
    </row>
    <row r="9" spans="1:16" ht="96.75" hidden="1" customHeight="1" x14ac:dyDescent="0.2">
      <c r="A9" s="147"/>
      <c r="B9" s="147"/>
      <c r="C9" s="147"/>
      <c r="D9" s="61" t="s">
        <v>15</v>
      </c>
      <c r="E9" s="147"/>
      <c r="F9" s="65" t="s">
        <v>11</v>
      </c>
      <c r="G9" s="147"/>
      <c r="H9" s="61"/>
      <c r="I9" s="78"/>
      <c r="J9" s="82"/>
      <c r="K9" s="78"/>
      <c r="L9" s="78"/>
      <c r="M9" s="78"/>
      <c r="N9" s="61"/>
      <c r="O9" s="61"/>
      <c r="P9" s="61"/>
    </row>
    <row r="10" spans="1:16" ht="71.25" hidden="1" customHeight="1" x14ac:dyDescent="0.2">
      <c r="A10" s="145">
        <v>2</v>
      </c>
      <c r="B10" s="147" t="s">
        <v>31</v>
      </c>
      <c r="C10" s="147" t="s">
        <v>43</v>
      </c>
      <c r="D10" s="62" t="s">
        <v>37</v>
      </c>
      <c r="E10" s="146" t="s">
        <v>40</v>
      </c>
      <c r="F10" s="61" t="s">
        <v>454</v>
      </c>
      <c r="G10" s="146" t="s">
        <v>41</v>
      </c>
      <c r="H10" s="62"/>
      <c r="I10" s="61"/>
      <c r="J10" s="61"/>
      <c r="K10" s="61"/>
      <c r="L10" s="61"/>
      <c r="M10" s="55"/>
      <c r="N10" s="61"/>
      <c r="O10" s="61"/>
      <c r="P10" s="61"/>
    </row>
    <row r="11" spans="1:16" ht="72.75" hidden="1" customHeight="1" x14ac:dyDescent="0.2">
      <c r="A11" s="145"/>
      <c r="B11" s="147"/>
      <c r="C11" s="147"/>
      <c r="D11" s="62" t="s">
        <v>38</v>
      </c>
      <c r="E11" s="146"/>
      <c r="F11" s="58" t="s">
        <v>455</v>
      </c>
      <c r="G11" s="146"/>
      <c r="H11" s="62"/>
      <c r="I11" s="78"/>
      <c r="J11" s="82"/>
      <c r="K11" s="78"/>
      <c r="L11" s="78"/>
      <c r="M11" s="78"/>
      <c r="N11" s="61"/>
      <c r="O11" s="61"/>
      <c r="P11" s="61"/>
    </row>
    <row r="12" spans="1:16" ht="79.5" hidden="1" customHeight="1" x14ac:dyDescent="0.2">
      <c r="A12" s="145"/>
      <c r="B12" s="147"/>
      <c r="C12" s="147"/>
      <c r="D12" s="62" t="s">
        <v>39</v>
      </c>
      <c r="E12" s="146"/>
      <c r="F12" s="61" t="s">
        <v>456</v>
      </c>
      <c r="G12" s="146"/>
      <c r="H12" s="62"/>
      <c r="I12" s="78"/>
      <c r="J12" s="82"/>
      <c r="K12" s="78"/>
      <c r="L12" s="78"/>
      <c r="M12" s="78"/>
      <c r="N12" s="61"/>
      <c r="O12" s="61"/>
      <c r="P12" s="61"/>
    </row>
    <row r="13" spans="1:16" ht="102" hidden="1" customHeight="1" x14ac:dyDescent="0.2">
      <c r="A13" s="145"/>
      <c r="B13" s="147"/>
      <c r="C13" s="147"/>
      <c r="D13" s="62" t="s">
        <v>313</v>
      </c>
      <c r="E13" s="146"/>
      <c r="F13" s="61" t="s">
        <v>457</v>
      </c>
      <c r="G13" s="146"/>
      <c r="H13" s="62"/>
      <c r="I13" s="61"/>
      <c r="J13" s="75"/>
      <c r="K13" s="61"/>
      <c r="L13" s="61"/>
      <c r="M13" s="82"/>
      <c r="N13" s="61"/>
      <c r="O13" s="61"/>
      <c r="P13" s="61"/>
    </row>
    <row r="14" spans="1:16" ht="96" hidden="1" x14ac:dyDescent="0.2">
      <c r="A14" s="145"/>
      <c r="B14" s="147"/>
      <c r="C14" s="147"/>
      <c r="D14" s="61" t="s">
        <v>42</v>
      </c>
      <c r="E14" s="146"/>
      <c r="F14" s="61" t="s">
        <v>458</v>
      </c>
      <c r="G14" s="146"/>
      <c r="H14" s="62"/>
      <c r="I14" s="61"/>
      <c r="J14" s="75"/>
      <c r="K14" s="61"/>
      <c r="L14" s="61"/>
      <c r="M14" s="82"/>
      <c r="N14" s="61"/>
      <c r="O14" s="61"/>
      <c r="P14" s="61"/>
    </row>
    <row r="15" spans="1:16" ht="66" hidden="1" customHeight="1" x14ac:dyDescent="0.2">
      <c r="A15" s="145">
        <v>3</v>
      </c>
      <c r="B15" s="147" t="s">
        <v>32</v>
      </c>
      <c r="C15" s="147" t="s">
        <v>314</v>
      </c>
      <c r="D15" s="62" t="s">
        <v>44</v>
      </c>
      <c r="E15" s="146" t="s">
        <v>52</v>
      </c>
      <c r="F15" s="146" t="s">
        <v>459</v>
      </c>
      <c r="G15" s="147" t="s">
        <v>53</v>
      </c>
      <c r="H15" s="61"/>
      <c r="I15" s="61"/>
      <c r="J15" s="75"/>
      <c r="K15" s="61"/>
      <c r="L15" s="61"/>
      <c r="M15" s="82"/>
      <c r="N15" s="61"/>
      <c r="O15" s="61"/>
      <c r="P15" s="61"/>
    </row>
    <row r="16" spans="1:16" ht="55.5" hidden="1" customHeight="1" x14ac:dyDescent="0.2">
      <c r="A16" s="145"/>
      <c r="B16" s="147"/>
      <c r="C16" s="147"/>
      <c r="D16" s="62" t="s">
        <v>38</v>
      </c>
      <c r="E16" s="146"/>
      <c r="F16" s="146"/>
      <c r="G16" s="147"/>
      <c r="H16" s="61"/>
      <c r="I16" s="61"/>
      <c r="J16" s="84"/>
      <c r="K16" s="61"/>
      <c r="L16" s="61"/>
      <c r="M16" s="82"/>
      <c r="N16" s="61"/>
      <c r="O16" s="61"/>
      <c r="P16" s="61"/>
    </row>
    <row r="17" spans="1:16" ht="99" hidden="1" customHeight="1" x14ac:dyDescent="0.2">
      <c r="A17" s="145"/>
      <c r="B17" s="147"/>
      <c r="C17" s="147"/>
      <c r="D17" s="62" t="s">
        <v>37</v>
      </c>
      <c r="E17" s="146"/>
      <c r="F17" s="62" t="s">
        <v>460</v>
      </c>
      <c r="G17" s="147"/>
      <c r="H17" s="61"/>
      <c r="I17" s="61"/>
      <c r="J17" s="59"/>
      <c r="K17" s="61"/>
      <c r="L17" s="61"/>
      <c r="M17" s="82"/>
      <c r="N17" s="61"/>
      <c r="O17" s="61"/>
      <c r="P17" s="61"/>
    </row>
    <row r="18" spans="1:16" ht="104.25" hidden="1" customHeight="1" x14ac:dyDescent="0.2">
      <c r="A18" s="145"/>
      <c r="B18" s="147"/>
      <c r="C18" s="147"/>
      <c r="D18" s="62" t="s">
        <v>45</v>
      </c>
      <c r="E18" s="146"/>
      <c r="F18" s="146" t="s">
        <v>461</v>
      </c>
      <c r="G18" s="147"/>
      <c r="H18" s="61"/>
      <c r="I18" s="61"/>
      <c r="J18" s="80"/>
      <c r="K18" s="61"/>
      <c r="L18" s="61"/>
      <c r="M18" s="82"/>
      <c r="N18" s="61"/>
      <c r="O18" s="61"/>
      <c r="P18" s="61"/>
    </row>
    <row r="19" spans="1:16" ht="67.5" hidden="1" customHeight="1" x14ac:dyDescent="0.2">
      <c r="A19" s="145"/>
      <c r="B19" s="147"/>
      <c r="C19" s="147"/>
      <c r="D19" s="62" t="s">
        <v>51</v>
      </c>
      <c r="E19" s="146"/>
      <c r="F19" s="146"/>
      <c r="G19" s="147"/>
      <c r="H19" s="61"/>
      <c r="I19" s="61"/>
      <c r="J19" s="75"/>
      <c r="K19" s="61"/>
      <c r="L19" s="61"/>
      <c r="M19" s="82"/>
      <c r="N19" s="61"/>
      <c r="O19" s="61"/>
      <c r="P19" s="61"/>
    </row>
    <row r="20" spans="1:16" ht="93.75" hidden="1" customHeight="1" x14ac:dyDescent="0.2">
      <c r="A20" s="145"/>
      <c r="B20" s="147"/>
      <c r="C20" s="147"/>
      <c r="D20" s="62" t="s">
        <v>46</v>
      </c>
      <c r="E20" s="146"/>
      <c r="F20" s="146"/>
      <c r="G20" s="147"/>
      <c r="H20" s="61"/>
      <c r="I20" s="78"/>
      <c r="J20" s="82"/>
      <c r="K20" s="78"/>
      <c r="L20" s="78"/>
      <c r="M20" s="78"/>
      <c r="N20" s="61"/>
      <c r="O20" s="61"/>
      <c r="P20" s="61"/>
    </row>
    <row r="21" spans="1:16" ht="117" hidden="1" customHeight="1" x14ac:dyDescent="0.2">
      <c r="A21" s="145"/>
      <c r="B21" s="147"/>
      <c r="C21" s="147"/>
      <c r="D21" s="62" t="s">
        <v>47</v>
      </c>
      <c r="E21" s="146"/>
      <c r="F21" s="146" t="s">
        <v>462</v>
      </c>
      <c r="G21" s="147"/>
      <c r="H21" s="61"/>
      <c r="I21" s="94"/>
      <c r="J21" s="85"/>
      <c r="K21" s="85"/>
      <c r="L21" s="94"/>
      <c r="M21" s="86"/>
      <c r="N21" s="87"/>
      <c r="O21" s="61"/>
      <c r="P21" s="61"/>
    </row>
    <row r="22" spans="1:16" ht="81.75" hidden="1" customHeight="1" x14ac:dyDescent="0.2">
      <c r="A22" s="145"/>
      <c r="B22" s="147"/>
      <c r="C22" s="147"/>
      <c r="D22" s="62" t="s">
        <v>48</v>
      </c>
      <c r="E22" s="146"/>
      <c r="F22" s="146"/>
      <c r="G22" s="147"/>
      <c r="H22" s="61"/>
      <c r="I22" s="94"/>
      <c r="J22" s="88"/>
      <c r="K22" s="85"/>
      <c r="L22" s="94"/>
      <c r="M22" s="86"/>
      <c r="N22" s="87"/>
      <c r="O22" s="61"/>
      <c r="P22" s="61"/>
    </row>
    <row r="23" spans="1:16" ht="93" hidden="1" customHeight="1" x14ac:dyDescent="0.2">
      <c r="A23" s="145"/>
      <c r="B23" s="147"/>
      <c r="C23" s="147"/>
      <c r="D23" s="142" t="s">
        <v>49</v>
      </c>
      <c r="E23" s="146"/>
      <c r="F23" s="142" t="s">
        <v>463</v>
      </c>
      <c r="G23" s="147"/>
      <c r="H23" s="61"/>
      <c r="I23" s="94"/>
      <c r="J23" s="88"/>
      <c r="K23" s="85"/>
      <c r="L23" s="94"/>
      <c r="M23" s="86"/>
      <c r="N23" s="87"/>
      <c r="O23" s="61"/>
      <c r="P23" s="61"/>
    </row>
    <row r="24" spans="1:16" ht="101.25" hidden="1" customHeight="1" x14ac:dyDescent="0.2">
      <c r="A24" s="145"/>
      <c r="B24" s="147"/>
      <c r="C24" s="147"/>
      <c r="D24" s="143"/>
      <c r="E24" s="146"/>
      <c r="F24" s="143"/>
      <c r="G24" s="147"/>
      <c r="H24" s="61"/>
      <c r="I24" s="94"/>
      <c r="J24" s="85"/>
      <c r="K24" s="85"/>
      <c r="L24" s="94"/>
      <c r="M24" s="86"/>
      <c r="N24" s="87"/>
      <c r="O24" s="61"/>
      <c r="P24" s="61"/>
    </row>
    <row r="25" spans="1:16" ht="98.25" hidden="1" customHeight="1" x14ac:dyDescent="0.2">
      <c r="A25" s="145"/>
      <c r="B25" s="147"/>
      <c r="C25" s="147"/>
      <c r="D25" s="143"/>
      <c r="E25" s="146"/>
      <c r="F25" s="143"/>
      <c r="G25" s="147"/>
      <c r="H25" s="61"/>
      <c r="I25" s="94"/>
      <c r="J25" s="85"/>
      <c r="K25" s="85"/>
      <c r="L25" s="94"/>
      <c r="M25" s="86"/>
      <c r="N25" s="87"/>
      <c r="O25" s="61"/>
      <c r="P25" s="61"/>
    </row>
    <row r="26" spans="1:16" ht="94.5" hidden="1" customHeight="1" x14ac:dyDescent="0.2">
      <c r="A26" s="145"/>
      <c r="B26" s="147"/>
      <c r="C26" s="147"/>
      <c r="D26" s="143"/>
      <c r="E26" s="146"/>
      <c r="F26" s="143"/>
      <c r="G26" s="147"/>
      <c r="H26" s="61"/>
      <c r="I26" s="94"/>
      <c r="J26" s="85"/>
      <c r="K26" s="85"/>
      <c r="L26" s="94"/>
      <c r="M26" s="86"/>
      <c r="N26" s="87"/>
      <c r="O26" s="61"/>
      <c r="P26" s="61"/>
    </row>
    <row r="27" spans="1:16" ht="73.5" hidden="1" customHeight="1" x14ac:dyDescent="0.2">
      <c r="A27" s="145"/>
      <c r="B27" s="147"/>
      <c r="C27" s="147"/>
      <c r="D27" s="143"/>
      <c r="E27" s="146"/>
      <c r="F27" s="143"/>
      <c r="G27" s="147"/>
      <c r="H27" s="61"/>
      <c r="I27" s="94"/>
      <c r="J27" s="85"/>
      <c r="K27" s="85"/>
      <c r="L27" s="94"/>
      <c r="M27" s="86"/>
      <c r="N27" s="87"/>
      <c r="O27" s="61"/>
      <c r="P27" s="61"/>
    </row>
    <row r="28" spans="1:16" ht="57.75" hidden="1" customHeight="1" x14ac:dyDescent="0.2">
      <c r="A28" s="145"/>
      <c r="B28" s="147"/>
      <c r="C28" s="147"/>
      <c r="D28" s="143"/>
      <c r="E28" s="146"/>
      <c r="F28" s="143"/>
      <c r="G28" s="147"/>
      <c r="H28" s="61"/>
      <c r="I28" s="94"/>
      <c r="J28" s="94"/>
      <c r="K28" s="85"/>
      <c r="L28" s="85"/>
      <c r="M28" s="85"/>
      <c r="N28" s="94"/>
      <c r="O28" s="61"/>
      <c r="P28" s="61"/>
    </row>
    <row r="29" spans="1:16" ht="63" hidden="1" customHeight="1" x14ac:dyDescent="0.2">
      <c r="A29" s="145"/>
      <c r="B29" s="147"/>
      <c r="C29" s="147"/>
      <c r="D29" s="143"/>
      <c r="E29" s="146"/>
      <c r="F29" s="143"/>
      <c r="G29" s="147"/>
      <c r="H29" s="61"/>
      <c r="I29" s="94"/>
      <c r="J29" s="94"/>
      <c r="K29" s="85"/>
      <c r="L29" s="85"/>
      <c r="M29" s="85"/>
      <c r="N29" s="94"/>
      <c r="O29" s="61"/>
      <c r="P29" s="61"/>
    </row>
    <row r="30" spans="1:16" ht="39.950000000000003" hidden="1" customHeight="1" x14ac:dyDescent="0.2">
      <c r="A30" s="145"/>
      <c r="B30" s="147"/>
      <c r="C30" s="147"/>
      <c r="D30" s="143"/>
      <c r="E30" s="146"/>
      <c r="F30" s="143"/>
      <c r="G30" s="147"/>
      <c r="H30" s="61"/>
      <c r="I30" s="94"/>
      <c r="J30" s="85"/>
      <c r="K30" s="85"/>
      <c r="L30" s="94"/>
      <c r="M30" s="86"/>
      <c r="N30" s="87"/>
      <c r="O30" s="61"/>
      <c r="P30" s="61"/>
    </row>
    <row r="31" spans="1:16" ht="39.950000000000003" hidden="1" customHeight="1" x14ac:dyDescent="0.2">
      <c r="A31" s="145"/>
      <c r="B31" s="147"/>
      <c r="C31" s="147"/>
      <c r="D31" s="143"/>
      <c r="E31" s="146"/>
      <c r="F31" s="143"/>
      <c r="G31" s="147"/>
      <c r="H31" s="61"/>
      <c r="I31" s="94"/>
      <c r="J31" s="85"/>
      <c r="K31" s="85"/>
      <c r="L31" s="94"/>
      <c r="M31" s="85"/>
      <c r="N31" s="87"/>
      <c r="O31" s="61"/>
      <c r="P31" s="61"/>
    </row>
    <row r="32" spans="1:16" ht="39.950000000000003" hidden="1" customHeight="1" x14ac:dyDescent="0.2">
      <c r="A32" s="145"/>
      <c r="B32" s="147"/>
      <c r="C32" s="147"/>
      <c r="D32" s="143"/>
      <c r="E32" s="146"/>
      <c r="F32" s="143"/>
      <c r="G32" s="147"/>
      <c r="H32" s="61"/>
      <c r="I32" s="94"/>
      <c r="J32" s="85"/>
      <c r="K32" s="85"/>
      <c r="L32" s="94"/>
      <c r="M32" s="85"/>
      <c r="N32" s="87"/>
      <c r="O32" s="61"/>
      <c r="P32" s="61"/>
    </row>
    <row r="33" spans="1:16" ht="83.25" hidden="1" customHeight="1" x14ac:dyDescent="0.2">
      <c r="A33" s="145"/>
      <c r="B33" s="147"/>
      <c r="C33" s="147"/>
      <c r="D33" s="143"/>
      <c r="E33" s="146"/>
      <c r="F33" s="143"/>
      <c r="G33" s="147"/>
      <c r="H33" s="61"/>
      <c r="I33" s="94"/>
      <c r="J33" s="85"/>
      <c r="K33" s="85"/>
      <c r="L33" s="94"/>
      <c r="M33" s="86"/>
      <c r="N33" s="87"/>
      <c r="O33" s="61"/>
      <c r="P33" s="61"/>
    </row>
    <row r="34" spans="1:16" ht="78" hidden="1" customHeight="1" x14ac:dyDescent="0.2">
      <c r="A34" s="145"/>
      <c r="B34" s="147"/>
      <c r="C34" s="147"/>
      <c r="D34" s="143"/>
      <c r="E34" s="146"/>
      <c r="F34" s="143"/>
      <c r="G34" s="147"/>
      <c r="H34" s="61"/>
      <c r="I34" s="94"/>
      <c r="J34" s="88"/>
      <c r="K34" s="85"/>
      <c r="L34" s="94"/>
      <c r="M34" s="86"/>
      <c r="N34" s="87"/>
      <c r="O34" s="61"/>
      <c r="P34" s="61"/>
    </row>
    <row r="35" spans="1:16" ht="64.5" hidden="1" customHeight="1" x14ac:dyDescent="0.2">
      <c r="A35" s="145"/>
      <c r="B35" s="147"/>
      <c r="C35" s="147"/>
      <c r="D35" s="143"/>
      <c r="E35" s="146"/>
      <c r="F35" s="143"/>
      <c r="G35" s="147"/>
      <c r="H35" s="61"/>
      <c r="I35" s="94"/>
      <c r="J35" s="85"/>
      <c r="K35" s="85"/>
      <c r="L35" s="94"/>
      <c r="M35" s="86"/>
      <c r="N35" s="87"/>
      <c r="O35" s="61"/>
      <c r="P35" s="61"/>
    </row>
    <row r="36" spans="1:16" ht="78" hidden="1" customHeight="1" x14ac:dyDescent="0.2">
      <c r="A36" s="145"/>
      <c r="B36" s="147"/>
      <c r="C36" s="147"/>
      <c r="D36" s="143"/>
      <c r="E36" s="146"/>
      <c r="F36" s="143"/>
      <c r="G36" s="147"/>
      <c r="H36" s="61"/>
      <c r="I36" s="94"/>
      <c r="J36" s="85"/>
      <c r="K36" s="85"/>
      <c r="L36" s="94"/>
      <c r="M36" s="86"/>
      <c r="N36" s="87"/>
      <c r="O36" s="61"/>
      <c r="P36" s="61"/>
    </row>
    <row r="37" spans="1:16" ht="123" hidden="1" customHeight="1" x14ac:dyDescent="0.2">
      <c r="A37" s="145"/>
      <c r="B37" s="147"/>
      <c r="C37" s="147"/>
      <c r="D37" s="143"/>
      <c r="E37" s="146"/>
      <c r="F37" s="143"/>
      <c r="G37" s="147"/>
      <c r="H37" s="61"/>
      <c r="I37" s="94"/>
      <c r="J37" s="88"/>
      <c r="K37" s="85"/>
      <c r="L37" s="94"/>
      <c r="M37" s="86"/>
      <c r="N37" s="87"/>
      <c r="O37" s="61"/>
      <c r="P37" s="61"/>
    </row>
    <row r="38" spans="1:16" ht="39.950000000000003" hidden="1" customHeight="1" x14ac:dyDescent="0.2">
      <c r="A38" s="145"/>
      <c r="B38" s="147"/>
      <c r="C38" s="147"/>
      <c r="D38" s="143"/>
      <c r="E38" s="146"/>
      <c r="F38" s="143"/>
      <c r="G38" s="147"/>
      <c r="H38" s="61"/>
      <c r="I38" s="94"/>
      <c r="J38" s="61"/>
      <c r="K38" s="78"/>
      <c r="L38" s="78"/>
      <c r="M38" s="78"/>
      <c r="N38" s="61"/>
      <c r="O38" s="61"/>
      <c r="P38" s="61"/>
    </row>
    <row r="39" spans="1:16" ht="73.5" hidden="1" customHeight="1" x14ac:dyDescent="0.2">
      <c r="A39" s="145"/>
      <c r="B39" s="147"/>
      <c r="C39" s="147"/>
      <c r="D39" s="143"/>
      <c r="E39" s="146"/>
      <c r="F39" s="143"/>
      <c r="G39" s="147"/>
      <c r="H39" s="61"/>
      <c r="I39" s="94"/>
      <c r="J39" s="94"/>
      <c r="K39" s="85"/>
      <c r="L39" s="85"/>
      <c r="M39" s="85"/>
      <c r="N39" s="94"/>
      <c r="O39" s="61"/>
      <c r="P39" s="61"/>
    </row>
    <row r="40" spans="1:16" ht="91.5" hidden="1" customHeight="1" x14ac:dyDescent="0.2">
      <c r="A40" s="145"/>
      <c r="B40" s="147"/>
      <c r="C40" s="147"/>
      <c r="D40" s="143"/>
      <c r="E40" s="146"/>
      <c r="F40" s="143"/>
      <c r="G40" s="147"/>
      <c r="H40" s="61"/>
      <c r="I40" s="89"/>
      <c r="J40" s="81"/>
      <c r="K40" s="90"/>
      <c r="L40" s="90"/>
      <c r="M40" s="90"/>
      <c r="N40" s="81"/>
      <c r="O40" s="61"/>
      <c r="P40" s="61"/>
    </row>
    <row r="41" spans="1:16" hidden="1" x14ac:dyDescent="0.2">
      <c r="A41" s="145"/>
      <c r="B41" s="147"/>
      <c r="C41" s="147"/>
      <c r="D41" s="143"/>
      <c r="E41" s="146"/>
      <c r="F41" s="143"/>
      <c r="G41" s="147"/>
      <c r="H41" s="147"/>
      <c r="I41" s="167"/>
      <c r="J41" s="147"/>
      <c r="K41" s="145"/>
      <c r="L41" s="145"/>
      <c r="M41" s="145"/>
      <c r="N41" s="147"/>
      <c r="O41" s="61"/>
      <c r="P41" s="61"/>
    </row>
    <row r="42" spans="1:16" ht="38.25" hidden="1" customHeight="1" x14ac:dyDescent="0.2">
      <c r="A42" s="145"/>
      <c r="B42" s="147"/>
      <c r="C42" s="147"/>
      <c r="D42" s="143"/>
      <c r="E42" s="146"/>
      <c r="F42" s="143"/>
      <c r="G42" s="147"/>
      <c r="H42" s="147"/>
      <c r="I42" s="167"/>
      <c r="J42" s="147"/>
      <c r="K42" s="145"/>
      <c r="L42" s="145"/>
      <c r="M42" s="145"/>
      <c r="N42" s="147"/>
      <c r="O42" s="61"/>
      <c r="P42" s="61"/>
    </row>
    <row r="43" spans="1:16" ht="30" hidden="1" customHeight="1" x14ac:dyDescent="0.2">
      <c r="A43" s="145"/>
      <c r="B43" s="147"/>
      <c r="C43" s="147"/>
      <c r="D43" s="143"/>
      <c r="E43" s="146"/>
      <c r="F43" s="143"/>
      <c r="G43" s="147"/>
      <c r="H43" s="138"/>
      <c r="I43" s="168"/>
      <c r="J43" s="138"/>
      <c r="K43" s="169"/>
      <c r="L43" s="169"/>
      <c r="M43" s="169"/>
      <c r="N43" s="138"/>
      <c r="O43" s="61"/>
      <c r="P43" s="61"/>
    </row>
    <row r="44" spans="1:16" ht="84.75" hidden="1" customHeight="1" x14ac:dyDescent="0.2">
      <c r="A44" s="145"/>
      <c r="B44" s="147"/>
      <c r="C44" s="147"/>
      <c r="D44" s="143"/>
      <c r="E44" s="146"/>
      <c r="F44" s="143"/>
      <c r="G44" s="147"/>
      <c r="H44" s="61"/>
      <c r="I44" s="61"/>
      <c r="J44" s="59"/>
      <c r="K44" s="61"/>
      <c r="L44" s="61"/>
      <c r="M44" s="55"/>
      <c r="N44" s="61"/>
      <c r="O44" s="3"/>
      <c r="P44" s="3"/>
    </row>
    <row r="45" spans="1:16" ht="84" hidden="1" customHeight="1" x14ac:dyDescent="0.2">
      <c r="A45" s="145"/>
      <c r="B45" s="147"/>
      <c r="C45" s="147"/>
      <c r="D45" s="143"/>
      <c r="E45" s="146"/>
      <c r="F45" s="143"/>
      <c r="G45" s="147"/>
      <c r="H45" s="61"/>
      <c r="I45" s="61"/>
      <c r="J45" s="83"/>
      <c r="K45" s="61"/>
      <c r="L45" s="61"/>
      <c r="M45" s="55"/>
      <c r="N45" s="61"/>
      <c r="O45" s="3"/>
      <c r="P45" s="3"/>
    </row>
    <row r="46" spans="1:16" ht="61.5" hidden="1" customHeight="1" x14ac:dyDescent="0.2">
      <c r="A46" s="145"/>
      <c r="B46" s="147"/>
      <c r="C46" s="147"/>
      <c r="D46" s="143"/>
      <c r="E46" s="146"/>
      <c r="F46" s="143"/>
      <c r="G46" s="147"/>
      <c r="H46" s="61"/>
      <c r="I46" s="61"/>
      <c r="J46" s="59"/>
      <c r="K46" s="61"/>
      <c r="L46" s="61"/>
      <c r="M46" s="55"/>
      <c r="N46" s="61"/>
      <c r="O46" s="3"/>
      <c r="P46" s="3"/>
    </row>
    <row r="47" spans="1:16" ht="93" hidden="1" customHeight="1" x14ac:dyDescent="0.2">
      <c r="A47" s="145"/>
      <c r="B47" s="147"/>
      <c r="C47" s="147"/>
      <c r="D47" s="143"/>
      <c r="E47" s="146"/>
      <c r="F47" s="143"/>
      <c r="G47" s="147"/>
      <c r="H47" s="61"/>
      <c r="I47" s="61"/>
      <c r="J47" s="59"/>
      <c r="K47" s="61"/>
      <c r="L47" s="61"/>
      <c r="M47" s="55"/>
      <c r="N47" s="61"/>
      <c r="O47" s="3"/>
      <c r="P47" s="3"/>
    </row>
    <row r="48" spans="1:16" ht="63" hidden="1" customHeight="1" x14ac:dyDescent="0.2">
      <c r="A48" s="145"/>
      <c r="B48" s="147"/>
      <c r="C48" s="147"/>
      <c r="D48" s="143"/>
      <c r="E48" s="146"/>
      <c r="F48" s="143"/>
      <c r="G48" s="147"/>
      <c r="H48" s="61"/>
      <c r="I48" s="61"/>
      <c r="J48" s="59"/>
      <c r="K48" s="61"/>
      <c r="L48" s="61"/>
      <c r="M48" s="55"/>
      <c r="N48" s="61"/>
      <c r="O48" s="3"/>
      <c r="P48" s="3"/>
    </row>
    <row r="49" spans="1:16" ht="60" hidden="1" customHeight="1" x14ac:dyDescent="0.2">
      <c r="A49" s="145"/>
      <c r="B49" s="147"/>
      <c r="C49" s="147"/>
      <c r="D49" s="143"/>
      <c r="E49" s="146"/>
      <c r="F49" s="143"/>
      <c r="G49" s="147"/>
      <c r="H49" s="61"/>
      <c r="I49" s="61"/>
      <c r="J49" s="61"/>
      <c r="K49" s="61"/>
      <c r="L49" s="61"/>
      <c r="M49" s="55"/>
      <c r="N49" s="61"/>
      <c r="O49" s="3"/>
      <c r="P49" s="3"/>
    </row>
    <row r="50" spans="1:16" ht="66.75" hidden="1" customHeight="1" x14ac:dyDescent="0.2">
      <c r="A50" s="145"/>
      <c r="B50" s="147"/>
      <c r="C50" s="147"/>
      <c r="D50" s="143"/>
      <c r="E50" s="146"/>
      <c r="F50" s="143"/>
      <c r="G50" s="147"/>
      <c r="H50" s="61"/>
      <c r="I50" s="61"/>
      <c r="J50" s="61"/>
      <c r="K50" s="61"/>
      <c r="L50" s="61"/>
      <c r="M50" s="55"/>
      <c r="N50" s="61"/>
      <c r="O50" s="3"/>
      <c r="P50" s="3"/>
    </row>
    <row r="51" spans="1:16" ht="76.5" hidden="1" customHeight="1" x14ac:dyDescent="0.2">
      <c r="A51" s="145"/>
      <c r="B51" s="147"/>
      <c r="C51" s="147"/>
      <c r="D51" s="143"/>
      <c r="E51" s="146"/>
      <c r="F51" s="143"/>
      <c r="G51" s="147"/>
      <c r="H51" s="61"/>
      <c r="I51" s="61"/>
      <c r="J51" s="59"/>
      <c r="K51" s="61"/>
      <c r="L51" s="61"/>
      <c r="M51" s="55"/>
      <c r="N51" s="61"/>
      <c r="O51" s="3"/>
      <c r="P51" s="3"/>
    </row>
    <row r="52" spans="1:16" ht="99.75" hidden="1" customHeight="1" x14ac:dyDescent="0.2">
      <c r="A52" s="145"/>
      <c r="B52" s="147"/>
      <c r="C52" s="147"/>
      <c r="D52" s="143"/>
      <c r="E52" s="146"/>
      <c r="F52" s="143"/>
      <c r="G52" s="147"/>
      <c r="H52" s="61"/>
      <c r="I52" s="61"/>
      <c r="J52" s="59"/>
      <c r="K52" s="61"/>
      <c r="L52" s="61"/>
      <c r="M52" s="55"/>
      <c r="N52" s="61"/>
      <c r="O52" s="3"/>
      <c r="P52" s="3"/>
    </row>
    <row r="53" spans="1:16" ht="101.25" hidden="1" customHeight="1" x14ac:dyDescent="0.2">
      <c r="A53" s="145"/>
      <c r="B53" s="147"/>
      <c r="C53" s="147"/>
      <c r="D53" s="143"/>
      <c r="E53" s="146"/>
      <c r="F53" s="143"/>
      <c r="G53" s="147"/>
      <c r="H53" s="61"/>
      <c r="I53" s="61"/>
      <c r="J53" s="61"/>
      <c r="K53" s="61"/>
      <c r="L53" s="61"/>
      <c r="M53" s="55"/>
      <c r="N53" s="61"/>
      <c r="O53" s="3"/>
      <c r="P53" s="3"/>
    </row>
    <row r="54" spans="1:16" ht="103.5" hidden="1" customHeight="1" x14ac:dyDescent="0.2">
      <c r="A54" s="145"/>
      <c r="B54" s="147"/>
      <c r="C54" s="147"/>
      <c r="D54" s="143"/>
      <c r="E54" s="146"/>
      <c r="F54" s="143"/>
      <c r="G54" s="147"/>
      <c r="H54" s="61"/>
      <c r="I54" s="61"/>
      <c r="J54" s="61"/>
      <c r="K54" s="61"/>
      <c r="L54" s="61"/>
      <c r="M54" s="55"/>
      <c r="N54" s="61"/>
      <c r="O54" s="3"/>
      <c r="P54" s="3"/>
    </row>
    <row r="55" spans="1:16" ht="63" hidden="1" customHeight="1" x14ac:dyDescent="0.2">
      <c r="A55" s="145"/>
      <c r="B55" s="147"/>
      <c r="C55" s="147"/>
      <c r="D55" s="143"/>
      <c r="E55" s="146"/>
      <c r="F55" s="143"/>
      <c r="G55" s="147"/>
      <c r="H55" s="61"/>
      <c r="I55" s="61"/>
      <c r="J55" s="61"/>
      <c r="K55" s="61"/>
      <c r="L55" s="61"/>
      <c r="M55" s="55"/>
      <c r="N55" s="61"/>
      <c r="O55" s="3"/>
      <c r="P55" s="3"/>
    </row>
    <row r="56" spans="1:16" ht="65.25" hidden="1" customHeight="1" x14ac:dyDescent="0.2">
      <c r="A56" s="145"/>
      <c r="B56" s="147"/>
      <c r="C56" s="147"/>
      <c r="D56" s="144"/>
      <c r="E56" s="146"/>
      <c r="F56" s="144"/>
      <c r="G56" s="147"/>
      <c r="H56" s="97"/>
      <c r="I56" s="97"/>
      <c r="J56" s="104"/>
      <c r="K56" s="97"/>
      <c r="L56" s="97"/>
      <c r="M56" s="98"/>
      <c r="N56" s="97"/>
      <c r="O56" s="96"/>
      <c r="P56" s="96"/>
    </row>
    <row r="57" spans="1:16" s="183" customFormat="1" ht="129" customHeight="1" x14ac:dyDescent="0.2">
      <c r="A57" s="145"/>
      <c r="B57" s="147"/>
      <c r="C57" s="147"/>
      <c r="D57" s="172" t="s">
        <v>50</v>
      </c>
      <c r="E57" s="146"/>
      <c r="F57" s="172" t="s">
        <v>464</v>
      </c>
      <c r="G57" s="147"/>
      <c r="H57" s="173" t="s">
        <v>389</v>
      </c>
      <c r="I57" s="174">
        <v>1</v>
      </c>
      <c r="J57" s="174">
        <f>170/170</f>
        <v>1</v>
      </c>
      <c r="K57" s="173" t="s">
        <v>405</v>
      </c>
      <c r="L57" s="181" t="s">
        <v>500</v>
      </c>
      <c r="M57" s="182">
        <v>44651</v>
      </c>
      <c r="N57" s="173" t="s">
        <v>548</v>
      </c>
      <c r="O57" s="173" t="s">
        <v>431</v>
      </c>
      <c r="P57" s="173" t="s">
        <v>495</v>
      </c>
    </row>
    <row r="58" spans="1:16" s="183" customFormat="1" ht="129.75" customHeight="1" x14ac:dyDescent="0.2">
      <c r="A58" s="145"/>
      <c r="B58" s="147"/>
      <c r="C58" s="147"/>
      <c r="D58" s="172"/>
      <c r="E58" s="146"/>
      <c r="F58" s="172"/>
      <c r="G58" s="147"/>
      <c r="H58" s="173" t="s">
        <v>389</v>
      </c>
      <c r="I58" s="184">
        <v>1</v>
      </c>
      <c r="J58" s="174">
        <f>1/1</f>
        <v>1</v>
      </c>
      <c r="K58" s="173" t="s">
        <v>405</v>
      </c>
      <c r="L58" s="181" t="s">
        <v>500</v>
      </c>
      <c r="M58" s="182">
        <v>44651</v>
      </c>
      <c r="N58" s="173" t="s">
        <v>508</v>
      </c>
      <c r="O58" s="173" t="s">
        <v>431</v>
      </c>
      <c r="P58" s="173" t="s">
        <v>495</v>
      </c>
    </row>
    <row r="59" spans="1:16" s="183" customFormat="1" ht="117" customHeight="1" x14ac:dyDescent="0.2">
      <c r="A59" s="145"/>
      <c r="B59" s="147"/>
      <c r="C59" s="147"/>
      <c r="D59" s="172"/>
      <c r="E59" s="146"/>
      <c r="F59" s="172"/>
      <c r="G59" s="147"/>
      <c r="H59" s="173" t="s">
        <v>389</v>
      </c>
      <c r="I59" s="184">
        <v>1</v>
      </c>
      <c r="J59" s="174">
        <f>164/164</f>
        <v>1</v>
      </c>
      <c r="K59" s="173" t="s">
        <v>405</v>
      </c>
      <c r="L59" s="181" t="s">
        <v>500</v>
      </c>
      <c r="M59" s="182">
        <v>44651</v>
      </c>
      <c r="N59" s="173" t="s">
        <v>521</v>
      </c>
      <c r="O59" s="173" t="s">
        <v>431</v>
      </c>
      <c r="P59" s="173" t="s">
        <v>495</v>
      </c>
    </row>
    <row r="60" spans="1:16" s="183" customFormat="1" ht="96.75" customHeight="1" x14ac:dyDescent="0.2">
      <c r="A60" s="145"/>
      <c r="B60" s="147"/>
      <c r="C60" s="147"/>
      <c r="D60" s="172"/>
      <c r="E60" s="146"/>
      <c r="F60" s="172"/>
      <c r="G60" s="147"/>
      <c r="H60" s="173" t="s">
        <v>389</v>
      </c>
      <c r="I60" s="184">
        <v>1</v>
      </c>
      <c r="J60" s="174">
        <f>158/158</f>
        <v>1</v>
      </c>
      <c r="K60" s="173" t="s">
        <v>392</v>
      </c>
      <c r="L60" s="181" t="s">
        <v>500</v>
      </c>
      <c r="M60" s="182">
        <v>44651</v>
      </c>
      <c r="N60" s="173" t="s">
        <v>502</v>
      </c>
      <c r="O60" s="173" t="s">
        <v>431</v>
      </c>
      <c r="P60" s="173" t="s">
        <v>495</v>
      </c>
    </row>
    <row r="61" spans="1:16" s="183" customFormat="1" ht="87" customHeight="1" x14ac:dyDescent="0.2">
      <c r="A61" s="145"/>
      <c r="B61" s="147"/>
      <c r="C61" s="147"/>
      <c r="D61" s="172"/>
      <c r="E61" s="146"/>
      <c r="F61" s="172"/>
      <c r="G61" s="147"/>
      <c r="H61" s="173" t="s">
        <v>389</v>
      </c>
      <c r="I61" s="184">
        <v>1</v>
      </c>
      <c r="J61" s="174">
        <f>42/42</f>
        <v>1</v>
      </c>
      <c r="K61" s="173" t="s">
        <v>392</v>
      </c>
      <c r="L61" s="181" t="s">
        <v>500</v>
      </c>
      <c r="M61" s="182">
        <v>44651</v>
      </c>
      <c r="N61" s="173" t="s">
        <v>503</v>
      </c>
      <c r="O61" s="173" t="s">
        <v>431</v>
      </c>
      <c r="P61" s="173" t="s">
        <v>495</v>
      </c>
    </row>
    <row r="62" spans="1:16" s="183" customFormat="1" ht="78" customHeight="1" x14ac:dyDescent="0.2">
      <c r="A62" s="145"/>
      <c r="B62" s="147"/>
      <c r="C62" s="147"/>
      <c r="D62" s="172"/>
      <c r="E62" s="146"/>
      <c r="F62" s="172"/>
      <c r="G62" s="147"/>
      <c r="H62" s="173" t="s">
        <v>389</v>
      </c>
      <c r="I62" s="184">
        <v>1</v>
      </c>
      <c r="J62" s="173" t="s">
        <v>578</v>
      </c>
      <c r="K62" s="173" t="s">
        <v>392</v>
      </c>
      <c r="L62" s="181" t="s">
        <v>500</v>
      </c>
      <c r="M62" s="182">
        <v>44651</v>
      </c>
      <c r="N62" s="173" t="s">
        <v>577</v>
      </c>
      <c r="O62" s="173" t="s">
        <v>431</v>
      </c>
      <c r="P62" s="173" t="s">
        <v>495</v>
      </c>
    </row>
    <row r="63" spans="1:16" s="183" customFormat="1" ht="98.25" customHeight="1" x14ac:dyDescent="0.2">
      <c r="A63" s="145"/>
      <c r="B63" s="147"/>
      <c r="C63" s="147"/>
      <c r="D63" s="172"/>
      <c r="E63" s="146"/>
      <c r="F63" s="172"/>
      <c r="G63" s="147"/>
      <c r="H63" s="173" t="s">
        <v>389</v>
      </c>
      <c r="I63" s="184">
        <v>1</v>
      </c>
      <c r="J63" s="173" t="s">
        <v>572</v>
      </c>
      <c r="K63" s="173" t="s">
        <v>392</v>
      </c>
      <c r="L63" s="181" t="s">
        <v>500</v>
      </c>
      <c r="M63" s="182">
        <v>44651</v>
      </c>
      <c r="N63" s="173" t="s">
        <v>586</v>
      </c>
      <c r="O63" s="173" t="s">
        <v>431</v>
      </c>
      <c r="P63" s="173" t="s">
        <v>495</v>
      </c>
    </row>
    <row r="64" spans="1:16" s="183" customFormat="1" ht="87" customHeight="1" x14ac:dyDescent="0.2">
      <c r="A64" s="145"/>
      <c r="B64" s="147"/>
      <c r="C64" s="147"/>
      <c r="D64" s="172"/>
      <c r="E64" s="146"/>
      <c r="F64" s="172"/>
      <c r="G64" s="147"/>
      <c r="H64" s="173" t="s">
        <v>389</v>
      </c>
      <c r="I64" s="184">
        <v>1</v>
      </c>
      <c r="J64" s="174">
        <f>38/38</f>
        <v>1</v>
      </c>
      <c r="K64" s="173" t="s">
        <v>392</v>
      </c>
      <c r="L64" s="181" t="s">
        <v>500</v>
      </c>
      <c r="M64" s="182">
        <v>44651</v>
      </c>
      <c r="N64" s="173" t="s">
        <v>505</v>
      </c>
      <c r="O64" s="173" t="s">
        <v>431</v>
      </c>
      <c r="P64" s="173" t="s">
        <v>495</v>
      </c>
    </row>
    <row r="65" spans="1:16" s="183" customFormat="1" ht="110.25" customHeight="1" x14ac:dyDescent="0.2">
      <c r="A65" s="145"/>
      <c r="B65" s="147"/>
      <c r="C65" s="147"/>
      <c r="D65" s="172"/>
      <c r="E65" s="146"/>
      <c r="F65" s="172"/>
      <c r="G65" s="147"/>
      <c r="H65" s="173" t="s">
        <v>389</v>
      </c>
      <c r="I65" s="184">
        <v>1</v>
      </c>
      <c r="J65" s="174">
        <f>49/49</f>
        <v>1</v>
      </c>
      <c r="K65" s="173" t="s">
        <v>392</v>
      </c>
      <c r="L65" s="181" t="s">
        <v>500</v>
      </c>
      <c r="M65" s="182">
        <v>44651</v>
      </c>
      <c r="N65" s="173" t="s">
        <v>506</v>
      </c>
      <c r="O65" s="173" t="s">
        <v>431</v>
      </c>
      <c r="P65" s="173" t="s">
        <v>495</v>
      </c>
    </row>
    <row r="66" spans="1:16" s="183" customFormat="1" ht="80.25" customHeight="1" x14ac:dyDescent="0.2">
      <c r="A66" s="145"/>
      <c r="B66" s="147"/>
      <c r="C66" s="147"/>
      <c r="D66" s="172"/>
      <c r="E66" s="146"/>
      <c r="F66" s="172"/>
      <c r="G66" s="147"/>
      <c r="H66" s="173" t="s">
        <v>389</v>
      </c>
      <c r="I66" s="184">
        <v>1</v>
      </c>
      <c r="J66" s="174">
        <f>121/121</f>
        <v>1</v>
      </c>
      <c r="K66" s="173" t="s">
        <v>392</v>
      </c>
      <c r="L66" s="181" t="s">
        <v>500</v>
      </c>
      <c r="M66" s="182">
        <v>44651</v>
      </c>
      <c r="N66" s="173" t="s">
        <v>507</v>
      </c>
      <c r="O66" s="173" t="s">
        <v>431</v>
      </c>
      <c r="P66" s="173" t="s">
        <v>495</v>
      </c>
    </row>
    <row r="67" spans="1:16" s="183" customFormat="1" ht="90.75" customHeight="1" x14ac:dyDescent="0.2">
      <c r="A67" s="145"/>
      <c r="B67" s="147"/>
      <c r="C67" s="147"/>
      <c r="D67" s="172"/>
      <c r="E67" s="146"/>
      <c r="F67" s="172"/>
      <c r="G67" s="147"/>
      <c r="H67" s="173" t="s">
        <v>389</v>
      </c>
      <c r="I67" s="184">
        <v>1</v>
      </c>
      <c r="J67" s="174">
        <f>4/4</f>
        <v>1</v>
      </c>
      <c r="K67" s="173" t="s">
        <v>392</v>
      </c>
      <c r="L67" s="181" t="s">
        <v>500</v>
      </c>
      <c r="M67" s="182">
        <v>44651</v>
      </c>
      <c r="N67" s="173" t="s">
        <v>537</v>
      </c>
      <c r="O67" s="173" t="s">
        <v>431</v>
      </c>
      <c r="P67" s="173" t="s">
        <v>495</v>
      </c>
    </row>
    <row r="68" spans="1:16" s="183" customFormat="1" ht="133.5" customHeight="1" x14ac:dyDescent="0.2">
      <c r="A68" s="145"/>
      <c r="B68" s="147"/>
      <c r="C68" s="147"/>
      <c r="D68" s="172"/>
      <c r="E68" s="146"/>
      <c r="F68" s="172"/>
      <c r="G68" s="147"/>
      <c r="H68" s="173" t="s">
        <v>355</v>
      </c>
      <c r="I68" s="174" t="s">
        <v>501</v>
      </c>
      <c r="J68" s="173" t="s">
        <v>572</v>
      </c>
      <c r="K68" s="173" t="s">
        <v>392</v>
      </c>
      <c r="L68" s="173" t="s">
        <v>500</v>
      </c>
      <c r="M68" s="182">
        <v>44651</v>
      </c>
      <c r="N68" s="173" t="s">
        <v>534</v>
      </c>
      <c r="O68" s="173" t="s">
        <v>403</v>
      </c>
      <c r="P68" s="173" t="s">
        <v>437</v>
      </c>
    </row>
    <row r="69" spans="1:16" s="183" customFormat="1" ht="104.25" customHeight="1" x14ac:dyDescent="0.2">
      <c r="A69" s="145"/>
      <c r="B69" s="147"/>
      <c r="C69" s="147"/>
      <c r="D69" s="172"/>
      <c r="E69" s="146"/>
      <c r="F69" s="172"/>
      <c r="G69" s="147"/>
      <c r="H69" s="173" t="s">
        <v>355</v>
      </c>
      <c r="I69" s="174" t="s">
        <v>501</v>
      </c>
      <c r="J69" s="173" t="s">
        <v>572</v>
      </c>
      <c r="K69" s="173" t="s">
        <v>392</v>
      </c>
      <c r="L69" s="173" t="s">
        <v>500</v>
      </c>
      <c r="M69" s="182">
        <v>44651</v>
      </c>
      <c r="N69" s="173" t="s">
        <v>534</v>
      </c>
      <c r="O69" s="173" t="s">
        <v>403</v>
      </c>
      <c r="P69" s="173" t="s">
        <v>437</v>
      </c>
    </row>
    <row r="70" spans="1:16" s="183" customFormat="1" ht="207" customHeight="1" x14ac:dyDescent="0.2">
      <c r="A70" s="178">
        <v>4</v>
      </c>
      <c r="B70" s="179" t="s">
        <v>33</v>
      </c>
      <c r="C70" s="172" t="s">
        <v>54</v>
      </c>
      <c r="D70" s="180" t="s">
        <v>38</v>
      </c>
      <c r="E70" s="172" t="s">
        <v>57</v>
      </c>
      <c r="F70" s="180" t="s">
        <v>465</v>
      </c>
      <c r="G70" s="179" t="s">
        <v>58</v>
      </c>
      <c r="H70" s="173" t="s">
        <v>360</v>
      </c>
      <c r="I70" s="174">
        <v>1</v>
      </c>
      <c r="J70" s="185">
        <f>218/306</f>
        <v>0.71241830065359479</v>
      </c>
      <c r="K70" s="173" t="s">
        <v>405</v>
      </c>
      <c r="L70" s="181" t="s">
        <v>500</v>
      </c>
      <c r="M70" s="182">
        <v>44651</v>
      </c>
      <c r="N70" s="173" t="s">
        <v>510</v>
      </c>
      <c r="O70" s="173" t="s">
        <v>438</v>
      </c>
      <c r="P70" s="173" t="s">
        <v>440</v>
      </c>
    </row>
    <row r="71" spans="1:16" s="183" customFormat="1" ht="105.75" customHeight="1" x14ac:dyDescent="0.2">
      <c r="A71" s="178"/>
      <c r="B71" s="179"/>
      <c r="C71" s="172"/>
      <c r="D71" s="180" t="s">
        <v>39</v>
      </c>
      <c r="E71" s="172"/>
      <c r="F71" s="180" t="s">
        <v>466</v>
      </c>
      <c r="G71" s="179"/>
      <c r="H71" s="173" t="s">
        <v>530</v>
      </c>
      <c r="I71" s="184">
        <v>1</v>
      </c>
      <c r="J71" s="174">
        <v>1</v>
      </c>
      <c r="K71" s="173" t="s">
        <v>405</v>
      </c>
      <c r="L71" s="173" t="s">
        <v>517</v>
      </c>
      <c r="M71" s="182">
        <v>44651</v>
      </c>
      <c r="N71" s="173" t="s">
        <v>601</v>
      </c>
      <c r="O71" s="173" t="s">
        <v>407</v>
      </c>
      <c r="P71" s="173" t="s">
        <v>443</v>
      </c>
    </row>
    <row r="72" spans="1:16" s="183" customFormat="1" ht="156" x14ac:dyDescent="0.2">
      <c r="A72" s="178"/>
      <c r="B72" s="179"/>
      <c r="C72" s="172"/>
      <c r="D72" s="180" t="s">
        <v>55</v>
      </c>
      <c r="E72" s="172"/>
      <c r="F72" s="180" t="s">
        <v>467</v>
      </c>
      <c r="G72" s="179"/>
      <c r="H72" s="173" t="s">
        <v>596</v>
      </c>
      <c r="I72" s="184">
        <v>1</v>
      </c>
      <c r="J72" s="174">
        <f>+(2)/4</f>
        <v>0.5</v>
      </c>
      <c r="K72" s="173" t="s">
        <v>405</v>
      </c>
      <c r="L72" s="181" t="s">
        <v>517</v>
      </c>
      <c r="M72" s="182">
        <v>44651</v>
      </c>
      <c r="N72" s="173" t="s">
        <v>538</v>
      </c>
      <c r="O72" s="173" t="s">
        <v>407</v>
      </c>
      <c r="P72" s="173" t="s">
        <v>443</v>
      </c>
    </row>
    <row r="73" spans="1:16" s="183" customFormat="1" ht="96" x14ac:dyDescent="0.2">
      <c r="A73" s="178"/>
      <c r="B73" s="179"/>
      <c r="C73" s="172"/>
      <c r="D73" s="180" t="s">
        <v>56</v>
      </c>
      <c r="E73" s="172"/>
      <c r="F73" s="180" t="s">
        <v>468</v>
      </c>
      <c r="G73" s="179"/>
      <c r="H73" s="173" t="s">
        <v>532</v>
      </c>
      <c r="I73" s="184">
        <v>1</v>
      </c>
      <c r="J73" s="174">
        <f>+(4)/8</f>
        <v>0.5</v>
      </c>
      <c r="K73" s="173" t="s">
        <v>405</v>
      </c>
      <c r="L73" s="181" t="s">
        <v>517</v>
      </c>
      <c r="M73" s="182">
        <v>44651</v>
      </c>
      <c r="N73" s="173" t="s">
        <v>602</v>
      </c>
      <c r="O73" s="173" t="s">
        <v>407</v>
      </c>
      <c r="P73" s="173" t="s">
        <v>443</v>
      </c>
    </row>
    <row r="74" spans="1:16" ht="39.950000000000003" hidden="1" customHeight="1" x14ac:dyDescent="0.2">
      <c r="A74" s="147">
        <v>5</v>
      </c>
      <c r="B74" s="147" t="s">
        <v>34</v>
      </c>
      <c r="C74" s="146" t="s">
        <v>59</v>
      </c>
      <c r="D74" s="62" t="s">
        <v>60</v>
      </c>
      <c r="E74" s="146" t="s">
        <v>69</v>
      </c>
      <c r="F74" s="62" t="s">
        <v>469</v>
      </c>
      <c r="G74" s="147" t="s">
        <v>70</v>
      </c>
      <c r="H74" s="81"/>
      <c r="I74" s="81"/>
      <c r="J74" s="95" t="s">
        <v>491</v>
      </c>
      <c r="K74" s="81"/>
      <c r="L74" s="81"/>
      <c r="M74" s="81"/>
      <c r="N74" s="81"/>
      <c r="O74" s="61"/>
      <c r="P74" s="61"/>
    </row>
    <row r="75" spans="1:16" ht="39.950000000000003" hidden="1" customHeight="1" x14ac:dyDescent="0.2">
      <c r="A75" s="147"/>
      <c r="B75" s="147"/>
      <c r="C75" s="146"/>
      <c r="D75" s="62" t="s">
        <v>61</v>
      </c>
      <c r="E75" s="146"/>
      <c r="F75" s="146" t="s">
        <v>470</v>
      </c>
      <c r="G75" s="147"/>
      <c r="H75" s="61"/>
      <c r="I75" s="61"/>
      <c r="J75" s="95" t="s">
        <v>491</v>
      </c>
      <c r="K75" s="75"/>
      <c r="L75" s="61"/>
      <c r="M75" s="82"/>
      <c r="N75" s="61"/>
      <c r="O75" s="61"/>
      <c r="P75" s="61"/>
    </row>
    <row r="76" spans="1:16" ht="54" hidden="1" customHeight="1" x14ac:dyDescent="0.2">
      <c r="A76" s="147"/>
      <c r="B76" s="147"/>
      <c r="C76" s="146"/>
      <c r="D76" s="146" t="s">
        <v>45</v>
      </c>
      <c r="E76" s="146"/>
      <c r="F76" s="146"/>
      <c r="G76" s="147"/>
      <c r="H76" s="61"/>
      <c r="I76" s="61"/>
      <c r="J76" s="61"/>
      <c r="K76" s="61"/>
      <c r="L76" s="61"/>
      <c r="M76" s="61"/>
      <c r="N76" s="61"/>
      <c r="O76" s="61"/>
      <c r="P76" s="61"/>
    </row>
    <row r="77" spans="1:16" ht="60" hidden="1" customHeight="1" x14ac:dyDescent="0.2">
      <c r="A77" s="147"/>
      <c r="B77" s="147"/>
      <c r="C77" s="146"/>
      <c r="D77" s="146"/>
      <c r="E77" s="146"/>
      <c r="F77" s="146"/>
      <c r="G77" s="147"/>
      <c r="H77" s="61"/>
      <c r="I77" s="61"/>
      <c r="J77" s="61"/>
      <c r="K77" s="82"/>
      <c r="L77" s="82"/>
      <c r="M77" s="82"/>
      <c r="N77" s="61"/>
      <c r="O77" s="61"/>
      <c r="P77" s="61"/>
    </row>
    <row r="78" spans="1:16" ht="61.5" hidden="1" customHeight="1" x14ac:dyDescent="0.2">
      <c r="A78" s="147"/>
      <c r="B78" s="147"/>
      <c r="C78" s="146"/>
      <c r="D78" s="146" t="s">
        <v>62</v>
      </c>
      <c r="E78" s="146"/>
      <c r="F78" s="146" t="s">
        <v>471</v>
      </c>
      <c r="G78" s="147"/>
      <c r="H78" s="61"/>
      <c r="I78" s="61"/>
      <c r="J78" s="61"/>
      <c r="K78" s="59"/>
      <c r="L78" s="61"/>
      <c r="M78" s="61"/>
      <c r="N78" s="61"/>
      <c r="O78" s="61"/>
      <c r="P78" s="61"/>
    </row>
    <row r="79" spans="1:16" ht="39.950000000000003" hidden="1" customHeight="1" x14ac:dyDescent="0.2">
      <c r="A79" s="147"/>
      <c r="B79" s="147"/>
      <c r="C79" s="146"/>
      <c r="D79" s="146"/>
      <c r="E79" s="146"/>
      <c r="F79" s="146"/>
      <c r="G79" s="147"/>
      <c r="H79" s="97"/>
      <c r="I79" s="99"/>
      <c r="J79" s="97"/>
      <c r="K79" s="105"/>
      <c r="L79" s="99"/>
      <c r="M79" s="99"/>
      <c r="N79" s="97"/>
      <c r="O79" s="97"/>
      <c r="P79" s="97"/>
    </row>
    <row r="80" spans="1:16" ht="69" hidden="1" customHeight="1" x14ac:dyDescent="0.2">
      <c r="A80" s="147"/>
      <c r="B80" s="147"/>
      <c r="C80" s="146"/>
      <c r="D80" s="146"/>
      <c r="E80" s="146"/>
      <c r="F80" s="146"/>
      <c r="G80" s="147"/>
      <c r="H80" s="61" t="s">
        <v>151</v>
      </c>
      <c r="I80" s="82"/>
      <c r="J80" s="82"/>
      <c r="K80" s="80"/>
      <c r="L80" s="82"/>
      <c r="M80" s="82"/>
      <c r="N80" s="61"/>
      <c r="O80" s="61"/>
      <c r="P80" s="61" t="s">
        <v>497</v>
      </c>
    </row>
    <row r="81" spans="1:16" ht="110.25" hidden="1" customHeight="1" x14ac:dyDescent="0.2">
      <c r="A81" s="147"/>
      <c r="B81" s="147"/>
      <c r="C81" s="146"/>
      <c r="D81" s="62" t="s">
        <v>63</v>
      </c>
      <c r="E81" s="146"/>
      <c r="F81" s="146" t="s">
        <v>472</v>
      </c>
      <c r="G81" s="147"/>
      <c r="H81" s="61"/>
      <c r="I81" s="61"/>
      <c r="J81" s="61"/>
      <c r="K81" s="59"/>
      <c r="L81" s="61"/>
      <c r="M81" s="61"/>
      <c r="N81" s="61"/>
      <c r="O81" s="61"/>
      <c r="P81" s="61"/>
    </row>
    <row r="82" spans="1:16" ht="96" hidden="1" x14ac:dyDescent="0.2">
      <c r="A82" s="147"/>
      <c r="B82" s="147"/>
      <c r="C82" s="146"/>
      <c r="D82" s="62" t="s">
        <v>64</v>
      </c>
      <c r="E82" s="146"/>
      <c r="F82" s="146"/>
      <c r="G82" s="147"/>
      <c r="H82" s="61"/>
      <c r="I82" s="61"/>
      <c r="J82" s="61"/>
      <c r="K82" s="59"/>
      <c r="L82" s="61"/>
      <c r="M82" s="61"/>
      <c r="N82" s="61"/>
      <c r="O82" s="61"/>
      <c r="P82" s="61"/>
    </row>
    <row r="83" spans="1:16" ht="230.25" hidden="1" customHeight="1" x14ac:dyDescent="0.2">
      <c r="A83" s="147"/>
      <c r="B83" s="147"/>
      <c r="C83" s="146"/>
      <c r="D83" s="62" t="s">
        <v>65</v>
      </c>
      <c r="E83" s="146"/>
      <c r="F83" s="148" t="s">
        <v>473</v>
      </c>
      <c r="G83" s="147"/>
      <c r="H83" s="61"/>
      <c r="I83" s="61"/>
      <c r="J83" s="82"/>
      <c r="K83" s="61"/>
      <c r="L83" s="82"/>
      <c r="M83" s="56"/>
      <c r="N83" s="61"/>
      <c r="O83" s="61"/>
      <c r="P83" s="61"/>
    </row>
    <row r="84" spans="1:16" ht="108.75" hidden="1" customHeight="1" x14ac:dyDescent="0.2">
      <c r="A84" s="147"/>
      <c r="B84" s="147"/>
      <c r="C84" s="146"/>
      <c r="D84" s="148" t="s">
        <v>66</v>
      </c>
      <c r="E84" s="146"/>
      <c r="F84" s="149"/>
      <c r="G84" s="147"/>
      <c r="H84" s="61"/>
      <c r="I84" s="61"/>
      <c r="J84" s="82"/>
      <c r="K84" s="61"/>
      <c r="L84" s="82"/>
      <c r="M84" s="56"/>
      <c r="N84" s="61"/>
      <c r="O84" s="61"/>
      <c r="P84" s="61"/>
    </row>
    <row r="85" spans="1:16" ht="138.75" hidden="1" customHeight="1" x14ac:dyDescent="0.2">
      <c r="A85" s="147"/>
      <c r="B85" s="147"/>
      <c r="C85" s="146"/>
      <c r="D85" s="149"/>
      <c r="E85" s="146"/>
      <c r="F85" s="149"/>
      <c r="G85" s="147"/>
      <c r="H85" s="61"/>
      <c r="I85" s="61"/>
      <c r="J85" s="82"/>
      <c r="K85" s="61"/>
      <c r="L85" s="82"/>
      <c r="M85" s="56"/>
      <c r="N85" s="61"/>
      <c r="O85" s="61"/>
      <c r="P85" s="61"/>
    </row>
    <row r="86" spans="1:16" ht="99.75" hidden="1" customHeight="1" x14ac:dyDescent="0.2">
      <c r="A86" s="147"/>
      <c r="B86" s="147"/>
      <c r="C86" s="146"/>
      <c r="D86" s="149"/>
      <c r="E86" s="146"/>
      <c r="F86" s="149"/>
      <c r="G86" s="147"/>
      <c r="H86" s="61"/>
      <c r="I86" s="61"/>
      <c r="J86" s="82"/>
      <c r="K86" s="61"/>
      <c r="L86" s="82"/>
      <c r="M86" s="56"/>
      <c r="N86" s="61"/>
      <c r="O86" s="61"/>
      <c r="P86" s="61"/>
    </row>
    <row r="87" spans="1:16" ht="93" hidden="1" customHeight="1" x14ac:dyDescent="0.2">
      <c r="A87" s="147"/>
      <c r="B87" s="147"/>
      <c r="C87" s="146"/>
      <c r="D87" s="149"/>
      <c r="E87" s="146"/>
      <c r="F87" s="149"/>
      <c r="G87" s="147"/>
      <c r="H87" s="61"/>
      <c r="I87" s="61"/>
      <c r="J87" s="82"/>
      <c r="K87" s="61"/>
      <c r="L87" s="61"/>
      <c r="M87" s="56"/>
      <c r="N87" s="61"/>
      <c r="O87" s="61"/>
      <c r="P87" s="61"/>
    </row>
    <row r="88" spans="1:16" ht="103.5" hidden="1" customHeight="1" x14ac:dyDescent="0.2">
      <c r="A88" s="147"/>
      <c r="B88" s="147"/>
      <c r="C88" s="146"/>
      <c r="D88" s="149"/>
      <c r="E88" s="146"/>
      <c r="F88" s="149"/>
      <c r="G88" s="147"/>
      <c r="H88" s="61"/>
      <c r="I88" s="61"/>
      <c r="J88" s="82"/>
      <c r="K88" s="61"/>
      <c r="L88" s="82"/>
      <c r="M88" s="56"/>
      <c r="N88" s="61"/>
      <c r="O88" s="61"/>
      <c r="P88" s="61"/>
    </row>
    <row r="89" spans="1:16" ht="74.25" hidden="1" customHeight="1" x14ac:dyDescent="0.2">
      <c r="A89" s="147"/>
      <c r="B89" s="147"/>
      <c r="C89" s="146"/>
      <c r="D89" s="150"/>
      <c r="E89" s="146"/>
      <c r="F89" s="150"/>
      <c r="G89" s="147"/>
      <c r="H89" s="97"/>
      <c r="I89" s="97"/>
      <c r="J89" s="99"/>
      <c r="K89" s="97"/>
      <c r="L89" s="99"/>
      <c r="M89" s="106"/>
      <c r="N89" s="97"/>
      <c r="O89" s="97"/>
      <c r="P89" s="97"/>
    </row>
    <row r="90" spans="1:16" ht="65.25" hidden="1" customHeight="1" x14ac:dyDescent="0.2">
      <c r="A90" s="147"/>
      <c r="B90" s="147"/>
      <c r="C90" s="146"/>
      <c r="D90" s="146" t="s">
        <v>67</v>
      </c>
      <c r="E90" s="146"/>
      <c r="F90" s="146" t="s">
        <v>474</v>
      </c>
      <c r="G90" s="147"/>
      <c r="H90" s="100" t="s">
        <v>61</v>
      </c>
      <c r="I90" s="100"/>
      <c r="J90" s="103"/>
      <c r="K90" s="100"/>
      <c r="L90" s="107"/>
      <c r="M90" s="108"/>
      <c r="N90" s="100"/>
      <c r="O90" s="100" t="s">
        <v>409</v>
      </c>
      <c r="P90" s="100" t="s">
        <v>410</v>
      </c>
    </row>
    <row r="91" spans="1:16" s="183" customFormat="1" ht="61.5" customHeight="1" x14ac:dyDescent="0.2">
      <c r="A91" s="147"/>
      <c r="B91" s="147"/>
      <c r="C91" s="146"/>
      <c r="D91" s="146"/>
      <c r="E91" s="146"/>
      <c r="F91" s="146"/>
      <c r="G91" s="147"/>
      <c r="H91" s="173" t="s">
        <v>371</v>
      </c>
      <c r="I91" s="184" t="s">
        <v>511</v>
      </c>
      <c r="J91" s="181" t="s">
        <v>501</v>
      </c>
      <c r="K91" s="181" t="s">
        <v>405</v>
      </c>
      <c r="L91" s="181" t="s">
        <v>501</v>
      </c>
      <c r="M91" s="182">
        <v>44651</v>
      </c>
      <c r="N91" s="173" t="s">
        <v>512</v>
      </c>
      <c r="O91" s="173" t="s">
        <v>445</v>
      </c>
      <c r="P91" s="173" t="s">
        <v>446</v>
      </c>
    </row>
    <row r="92" spans="1:16" ht="39.950000000000003" hidden="1" customHeight="1" x14ac:dyDescent="0.2">
      <c r="A92" s="147"/>
      <c r="B92" s="147"/>
      <c r="C92" s="146"/>
      <c r="D92" s="146"/>
      <c r="E92" s="146"/>
      <c r="F92" s="146"/>
      <c r="G92" s="147"/>
      <c r="H92" s="100" t="s">
        <v>381</v>
      </c>
      <c r="I92" s="103"/>
      <c r="J92" s="103"/>
      <c r="K92" s="100"/>
      <c r="L92" s="100"/>
      <c r="M92" s="108"/>
      <c r="N92" s="107"/>
      <c r="O92" s="100" t="s">
        <v>413</v>
      </c>
      <c r="P92" s="100" t="s">
        <v>448</v>
      </c>
    </row>
    <row r="93" spans="1:16" s="183" customFormat="1" ht="198.75" customHeight="1" x14ac:dyDescent="0.2">
      <c r="A93" s="147"/>
      <c r="B93" s="147"/>
      <c r="C93" s="146"/>
      <c r="D93" s="146"/>
      <c r="E93" s="146"/>
      <c r="F93" s="146"/>
      <c r="G93" s="147"/>
      <c r="H93" s="173" t="s">
        <v>423</v>
      </c>
      <c r="I93" s="184">
        <v>1</v>
      </c>
      <c r="J93" s="184" t="s">
        <v>501</v>
      </c>
      <c r="K93" s="181" t="s">
        <v>405</v>
      </c>
      <c r="L93" s="173" t="s">
        <v>542</v>
      </c>
      <c r="M93" s="182">
        <v>44651</v>
      </c>
      <c r="N93" s="173" t="s">
        <v>549</v>
      </c>
      <c r="O93" s="173" t="s">
        <v>424</v>
      </c>
      <c r="P93" s="173" t="s">
        <v>449</v>
      </c>
    </row>
    <row r="94" spans="1:16" s="183" customFormat="1" ht="57" customHeight="1" x14ac:dyDescent="0.2">
      <c r="A94" s="147"/>
      <c r="B94" s="147"/>
      <c r="C94" s="146"/>
      <c r="D94" s="146"/>
      <c r="E94" s="146"/>
      <c r="F94" s="146"/>
      <c r="G94" s="147"/>
      <c r="H94" s="173" t="s">
        <v>450</v>
      </c>
      <c r="I94" s="174">
        <v>1</v>
      </c>
      <c r="J94" s="174">
        <v>1</v>
      </c>
      <c r="K94" s="173" t="s">
        <v>518</v>
      </c>
      <c r="L94" s="173" t="s">
        <v>608</v>
      </c>
      <c r="M94" s="182">
        <v>44651</v>
      </c>
      <c r="N94" s="173" t="s">
        <v>571</v>
      </c>
      <c r="O94" s="173" t="s">
        <v>427</v>
      </c>
      <c r="P94" s="173" t="s">
        <v>452</v>
      </c>
    </row>
    <row r="95" spans="1:16" s="183" customFormat="1" ht="48" x14ac:dyDescent="0.2">
      <c r="A95" s="147"/>
      <c r="B95" s="147"/>
      <c r="C95" s="146"/>
      <c r="D95" s="146"/>
      <c r="E95" s="146"/>
      <c r="F95" s="146"/>
      <c r="G95" s="147"/>
      <c r="H95" s="173" t="s">
        <v>426</v>
      </c>
      <c r="I95" s="174">
        <v>1</v>
      </c>
      <c r="J95" s="110">
        <f>1*100%</f>
        <v>1</v>
      </c>
      <c r="K95" s="173" t="s">
        <v>405</v>
      </c>
      <c r="L95" s="173" t="s">
        <v>500</v>
      </c>
      <c r="M95" s="182">
        <v>44651</v>
      </c>
      <c r="N95" s="173" t="s">
        <v>607</v>
      </c>
      <c r="O95" s="173" t="s">
        <v>427</v>
      </c>
      <c r="P95" s="173" t="s">
        <v>452</v>
      </c>
    </row>
    <row r="96" spans="1:16" s="183" customFormat="1" ht="47.25" customHeight="1" x14ac:dyDescent="0.2">
      <c r="A96" s="147"/>
      <c r="B96" s="147"/>
      <c r="C96" s="146"/>
      <c r="D96" s="180" t="s">
        <v>68</v>
      </c>
      <c r="E96" s="146"/>
      <c r="F96" s="146"/>
      <c r="G96" s="147"/>
      <c r="H96" s="173" t="s">
        <v>426</v>
      </c>
      <c r="I96" s="173" t="s">
        <v>501</v>
      </c>
      <c r="J96" s="173" t="s">
        <v>536</v>
      </c>
      <c r="K96" s="173" t="s">
        <v>519</v>
      </c>
      <c r="L96" s="173" t="s">
        <v>501</v>
      </c>
      <c r="M96" s="182">
        <v>44651</v>
      </c>
      <c r="N96" s="173" t="s">
        <v>603</v>
      </c>
      <c r="O96" s="173" t="s">
        <v>427</v>
      </c>
      <c r="P96" s="173" t="s">
        <v>452</v>
      </c>
    </row>
    <row r="97" spans="1:16" ht="99" hidden="1" customHeight="1" x14ac:dyDescent="0.2">
      <c r="A97" s="145">
        <v>6</v>
      </c>
      <c r="B97" s="147" t="s">
        <v>35</v>
      </c>
      <c r="C97" s="146" t="s">
        <v>71</v>
      </c>
      <c r="D97" s="146" t="s">
        <v>62</v>
      </c>
      <c r="E97" s="147" t="s">
        <v>316</v>
      </c>
      <c r="F97" s="62" t="s">
        <v>475</v>
      </c>
      <c r="G97" s="147" t="s">
        <v>73</v>
      </c>
      <c r="H97" s="61"/>
      <c r="I97" s="65"/>
      <c r="J97" s="65"/>
      <c r="K97" s="65"/>
      <c r="L97" s="65"/>
      <c r="M97" s="91"/>
      <c r="N97" s="65"/>
      <c r="O97" s="61"/>
      <c r="P97" s="61"/>
    </row>
    <row r="98" spans="1:16" ht="109.5" hidden="1" customHeight="1" x14ac:dyDescent="0.2">
      <c r="A98" s="145"/>
      <c r="B98" s="147"/>
      <c r="C98" s="146"/>
      <c r="D98" s="146"/>
      <c r="E98" s="147"/>
      <c r="F98" s="62" t="s">
        <v>476</v>
      </c>
      <c r="G98" s="147"/>
      <c r="H98" s="138"/>
      <c r="I98" s="148"/>
      <c r="J98" s="148"/>
      <c r="K98" s="148"/>
      <c r="L98" s="148"/>
      <c r="M98" s="170"/>
      <c r="N98" s="148"/>
      <c r="O98" s="138"/>
      <c r="P98" s="138"/>
    </row>
    <row r="99" spans="1:16" ht="59.25" hidden="1" customHeight="1" x14ac:dyDescent="0.2">
      <c r="A99" s="145"/>
      <c r="B99" s="147"/>
      <c r="C99" s="146"/>
      <c r="D99" s="146" t="s">
        <v>37</v>
      </c>
      <c r="E99" s="147"/>
      <c r="F99" s="62" t="s">
        <v>477</v>
      </c>
      <c r="G99" s="147"/>
      <c r="H99" s="139"/>
      <c r="I99" s="150"/>
      <c r="J99" s="150"/>
      <c r="K99" s="150"/>
      <c r="L99" s="150"/>
      <c r="M99" s="171"/>
      <c r="N99" s="150"/>
      <c r="O99" s="139"/>
      <c r="P99" s="139"/>
    </row>
    <row r="100" spans="1:16" ht="113.25" hidden="1" customHeight="1" x14ac:dyDescent="0.2">
      <c r="A100" s="145"/>
      <c r="B100" s="147"/>
      <c r="C100" s="146"/>
      <c r="D100" s="146"/>
      <c r="E100" s="147"/>
      <c r="F100" s="62" t="s">
        <v>478</v>
      </c>
      <c r="G100" s="147"/>
      <c r="H100" s="61"/>
      <c r="I100" s="78"/>
      <c r="J100" s="82"/>
      <c r="K100" s="78"/>
      <c r="L100" s="78"/>
      <c r="M100" s="78"/>
      <c r="N100" s="61"/>
      <c r="O100" s="61"/>
      <c r="P100" s="61"/>
    </row>
    <row r="101" spans="1:16" ht="93" hidden="1" customHeight="1" x14ac:dyDescent="0.2">
      <c r="A101" s="145"/>
      <c r="B101" s="147"/>
      <c r="C101" s="146"/>
      <c r="D101" s="146" t="s">
        <v>51</v>
      </c>
      <c r="E101" s="147"/>
      <c r="F101" s="62" t="s">
        <v>479</v>
      </c>
      <c r="G101" s="147"/>
      <c r="H101" s="61"/>
      <c r="I101" s="78"/>
      <c r="J101" s="82"/>
      <c r="K101" s="78"/>
      <c r="L101" s="78"/>
      <c r="M101" s="78"/>
      <c r="N101" s="61"/>
      <c r="O101" s="61"/>
      <c r="P101" s="61"/>
    </row>
    <row r="102" spans="1:16" ht="94.5" hidden="1" customHeight="1" x14ac:dyDescent="0.2">
      <c r="A102" s="145"/>
      <c r="B102" s="147"/>
      <c r="C102" s="146"/>
      <c r="D102" s="146"/>
      <c r="E102" s="147"/>
      <c r="F102" s="62" t="s">
        <v>480</v>
      </c>
      <c r="G102" s="147"/>
      <c r="H102" s="97"/>
      <c r="I102" s="93"/>
      <c r="J102" s="99"/>
      <c r="K102" s="93"/>
      <c r="L102" s="93"/>
      <c r="M102" s="93"/>
      <c r="N102" s="97"/>
      <c r="O102" s="97"/>
      <c r="P102" s="97"/>
    </row>
    <row r="103" spans="1:16" s="183" customFormat="1" ht="94.5" customHeight="1" x14ac:dyDescent="0.2">
      <c r="A103" s="145"/>
      <c r="B103" s="147"/>
      <c r="C103" s="146"/>
      <c r="D103" s="172" t="s">
        <v>45</v>
      </c>
      <c r="E103" s="147"/>
      <c r="F103" s="180" t="s">
        <v>481</v>
      </c>
      <c r="G103" s="147"/>
      <c r="H103" s="173" t="s">
        <v>426</v>
      </c>
      <c r="I103" s="174">
        <v>1</v>
      </c>
      <c r="J103" s="186">
        <f>49/57</f>
        <v>0.85964912280701755</v>
      </c>
      <c r="K103" s="181" t="s">
        <v>405</v>
      </c>
      <c r="L103" s="181" t="s">
        <v>513</v>
      </c>
      <c r="M103" s="175">
        <v>44651</v>
      </c>
      <c r="N103" s="187" t="s">
        <v>550</v>
      </c>
      <c r="O103" s="173" t="s">
        <v>445</v>
      </c>
      <c r="P103" s="173" t="s">
        <v>446</v>
      </c>
    </row>
    <row r="104" spans="1:16" s="183" customFormat="1" ht="106.5" customHeight="1" x14ac:dyDescent="0.2">
      <c r="A104" s="145"/>
      <c r="B104" s="147"/>
      <c r="C104" s="146"/>
      <c r="D104" s="172"/>
      <c r="E104" s="147"/>
      <c r="F104" s="180" t="s">
        <v>482</v>
      </c>
      <c r="G104" s="147"/>
      <c r="H104" s="173" t="s">
        <v>426</v>
      </c>
      <c r="I104" s="174">
        <v>1</v>
      </c>
      <c r="J104" s="184">
        <f>57/57</f>
        <v>1</v>
      </c>
      <c r="K104" s="181" t="s">
        <v>405</v>
      </c>
      <c r="L104" s="181" t="s">
        <v>513</v>
      </c>
      <c r="M104" s="175">
        <v>44651</v>
      </c>
      <c r="N104" s="187" t="s">
        <v>547</v>
      </c>
      <c r="O104" s="173" t="s">
        <v>445</v>
      </c>
      <c r="P104" s="173" t="s">
        <v>446</v>
      </c>
    </row>
    <row r="105" spans="1:16" ht="79.5" hidden="1" customHeight="1" x14ac:dyDescent="0.2">
      <c r="A105" s="145"/>
      <c r="B105" s="147"/>
      <c r="C105" s="146"/>
      <c r="D105" s="62" t="s">
        <v>44</v>
      </c>
      <c r="E105" s="147"/>
      <c r="F105" s="62" t="s">
        <v>483</v>
      </c>
      <c r="G105" s="147"/>
      <c r="H105" s="61"/>
      <c r="I105" s="78"/>
      <c r="J105" s="82"/>
      <c r="K105" s="78"/>
      <c r="L105" s="78"/>
      <c r="M105" s="78"/>
      <c r="N105" s="61"/>
      <c r="O105" s="61"/>
      <c r="P105" s="61"/>
    </row>
    <row r="106" spans="1:16" ht="69" hidden="1" customHeight="1" x14ac:dyDescent="0.2">
      <c r="A106" s="145"/>
      <c r="B106" s="147"/>
      <c r="C106" s="146"/>
      <c r="D106" s="146" t="s">
        <v>72</v>
      </c>
      <c r="E106" s="147"/>
      <c r="F106" s="62" t="s">
        <v>484</v>
      </c>
      <c r="G106" s="147"/>
      <c r="H106" s="61"/>
      <c r="I106" s="78"/>
      <c r="J106" s="82"/>
      <c r="K106" s="78"/>
      <c r="L106" s="78"/>
      <c r="M106" s="78"/>
      <c r="N106" s="61"/>
      <c r="O106" s="61"/>
      <c r="P106" s="61"/>
    </row>
    <row r="107" spans="1:16" ht="82.5" hidden="1" customHeight="1" x14ac:dyDescent="0.2">
      <c r="A107" s="145"/>
      <c r="B107" s="147"/>
      <c r="C107" s="146"/>
      <c r="D107" s="146"/>
      <c r="E107" s="147"/>
      <c r="F107" s="62" t="s">
        <v>485</v>
      </c>
      <c r="G107" s="147"/>
      <c r="H107" s="61"/>
      <c r="I107" s="78"/>
      <c r="J107" s="82"/>
      <c r="K107" s="78"/>
      <c r="L107" s="78"/>
      <c r="M107" s="78"/>
      <c r="N107" s="61"/>
      <c r="O107" s="61"/>
      <c r="P107" s="61"/>
    </row>
    <row r="108" spans="1:16" ht="409.5" hidden="1" customHeight="1" x14ac:dyDescent="0.2">
      <c r="A108" s="145">
        <v>7</v>
      </c>
      <c r="B108" s="147" t="s">
        <v>36</v>
      </c>
      <c r="C108" s="146" t="s">
        <v>74</v>
      </c>
      <c r="D108" s="61" t="s">
        <v>75</v>
      </c>
      <c r="E108" s="147" t="s">
        <v>78</v>
      </c>
      <c r="F108" s="61" t="s">
        <v>486</v>
      </c>
      <c r="G108" s="147" t="s">
        <v>312</v>
      </c>
      <c r="H108" s="61"/>
      <c r="I108" s="61"/>
      <c r="J108" s="73"/>
      <c r="K108" s="82"/>
      <c r="L108" s="61"/>
      <c r="M108" s="56"/>
      <c r="N108" s="61"/>
      <c r="O108" s="61"/>
      <c r="P108" s="61"/>
    </row>
    <row r="109" spans="1:16" ht="78" hidden="1" customHeight="1" x14ac:dyDescent="0.2">
      <c r="A109" s="145"/>
      <c r="B109" s="147"/>
      <c r="C109" s="146"/>
      <c r="D109" s="62" t="s">
        <v>45</v>
      </c>
      <c r="E109" s="147"/>
      <c r="F109" s="147" t="s">
        <v>487</v>
      </c>
      <c r="G109" s="147"/>
      <c r="H109" s="61"/>
      <c r="I109" s="61"/>
      <c r="J109" s="73"/>
      <c r="K109" s="82"/>
      <c r="L109" s="61"/>
      <c r="M109" s="56"/>
      <c r="N109" s="61"/>
      <c r="O109" s="61"/>
      <c r="P109" s="61"/>
    </row>
    <row r="110" spans="1:16" ht="270" hidden="1" customHeight="1" x14ac:dyDescent="0.2">
      <c r="A110" s="145"/>
      <c r="B110" s="147"/>
      <c r="C110" s="146"/>
      <c r="D110" s="62" t="s">
        <v>44</v>
      </c>
      <c r="E110" s="147"/>
      <c r="F110" s="147"/>
      <c r="G110" s="147"/>
      <c r="H110" s="61"/>
      <c r="I110" s="61"/>
      <c r="J110" s="61"/>
      <c r="K110" s="82"/>
      <c r="L110" s="61"/>
      <c r="M110" s="56"/>
      <c r="N110" s="61"/>
      <c r="O110" s="61"/>
      <c r="P110" s="61"/>
    </row>
    <row r="111" spans="1:16" ht="54.75" hidden="1" customHeight="1" x14ac:dyDescent="0.2">
      <c r="A111" s="145"/>
      <c r="B111" s="147"/>
      <c r="C111" s="146"/>
      <c r="D111" s="62" t="s">
        <v>62</v>
      </c>
      <c r="E111" s="147"/>
      <c r="F111" s="146" t="s">
        <v>488</v>
      </c>
      <c r="G111" s="147"/>
      <c r="H111" s="61"/>
      <c r="I111" s="78"/>
      <c r="J111" s="82"/>
      <c r="K111" s="82"/>
      <c r="L111" s="61"/>
      <c r="M111" s="61"/>
      <c r="N111" s="61"/>
      <c r="O111" s="61"/>
      <c r="P111" s="61"/>
    </row>
    <row r="112" spans="1:16" ht="60" hidden="1" customHeight="1" x14ac:dyDescent="0.2">
      <c r="A112" s="145"/>
      <c r="B112" s="147"/>
      <c r="C112" s="146"/>
      <c r="D112" s="62" t="s">
        <v>61</v>
      </c>
      <c r="E112" s="147"/>
      <c r="F112" s="146"/>
      <c r="G112" s="147"/>
      <c r="H112" s="61"/>
      <c r="I112" s="78"/>
      <c r="J112" s="82"/>
      <c r="K112" s="82"/>
      <c r="L112" s="61"/>
      <c r="M112" s="61"/>
      <c r="N112" s="61"/>
      <c r="O112" s="61"/>
      <c r="P112" s="61"/>
    </row>
    <row r="113" spans="1:16" ht="138.75" hidden="1" customHeight="1" x14ac:dyDescent="0.2">
      <c r="A113" s="145"/>
      <c r="B113" s="147"/>
      <c r="C113" s="146"/>
      <c r="D113" s="62" t="s">
        <v>76</v>
      </c>
      <c r="E113" s="147"/>
      <c r="F113" s="146" t="s">
        <v>489</v>
      </c>
      <c r="G113" s="147"/>
      <c r="H113" s="61"/>
      <c r="I113" s="78"/>
      <c r="J113" s="82"/>
      <c r="K113" s="74"/>
      <c r="L113" s="61"/>
      <c r="M113" s="56"/>
      <c r="N113" s="61"/>
      <c r="O113" s="61"/>
      <c r="P113" s="61"/>
    </row>
    <row r="114" spans="1:16" ht="58.5" hidden="1" customHeight="1" x14ac:dyDescent="0.2">
      <c r="A114" s="145"/>
      <c r="B114" s="147"/>
      <c r="C114" s="146"/>
      <c r="D114" s="146" t="s">
        <v>77</v>
      </c>
      <c r="E114" s="147"/>
      <c r="F114" s="146"/>
      <c r="G114" s="147"/>
      <c r="H114" s="61"/>
      <c r="I114" s="78"/>
      <c r="J114" s="82"/>
      <c r="K114" s="82"/>
      <c r="L114" s="61"/>
      <c r="M114" s="55"/>
      <c r="N114" s="61"/>
      <c r="O114" s="61"/>
      <c r="P114" s="61"/>
    </row>
    <row r="115" spans="1:16" ht="71.25" hidden="1" customHeight="1" x14ac:dyDescent="0.2">
      <c r="A115" s="145"/>
      <c r="B115" s="147"/>
      <c r="C115" s="146"/>
      <c r="D115" s="146"/>
      <c r="E115" s="147"/>
      <c r="F115" s="146"/>
      <c r="G115" s="147"/>
      <c r="H115" s="61"/>
      <c r="I115" s="78"/>
      <c r="J115" s="82"/>
      <c r="K115" s="78"/>
      <c r="L115" s="78"/>
      <c r="M115" s="78"/>
      <c r="N115" s="61"/>
      <c r="O115" s="61"/>
      <c r="P115" s="62"/>
    </row>
    <row r="116" spans="1:16" ht="112.5" hidden="1" customHeight="1" x14ac:dyDescent="0.2">
      <c r="A116" s="145"/>
      <c r="B116" s="147"/>
      <c r="C116" s="146"/>
      <c r="D116" s="146"/>
      <c r="E116" s="147"/>
      <c r="F116" s="146"/>
      <c r="G116" s="147"/>
      <c r="H116" s="61"/>
      <c r="I116" s="78"/>
      <c r="J116" s="61"/>
      <c r="K116" s="78"/>
      <c r="L116" s="78"/>
      <c r="M116" s="78"/>
      <c r="N116" s="61"/>
      <c r="O116" s="61"/>
      <c r="P116" s="62"/>
    </row>
    <row r="117" spans="1:16" ht="154.5" hidden="1" customHeight="1" x14ac:dyDescent="0.2">
      <c r="A117" s="145"/>
      <c r="B117" s="147"/>
      <c r="C117" s="146"/>
      <c r="D117" s="146"/>
      <c r="E117" s="147"/>
      <c r="F117" s="146"/>
      <c r="G117" s="147"/>
      <c r="H117" s="61"/>
      <c r="I117" s="78"/>
      <c r="J117" s="61"/>
      <c r="K117" s="78"/>
      <c r="L117" s="78"/>
      <c r="M117" s="78"/>
      <c r="N117" s="61"/>
      <c r="O117" s="61"/>
      <c r="P117" s="62"/>
    </row>
    <row r="118" spans="1:16" ht="39.950000000000003" hidden="1" customHeight="1" x14ac:dyDescent="0.2">
      <c r="A118" s="145"/>
      <c r="B118" s="147"/>
      <c r="C118" s="146"/>
      <c r="D118" s="146"/>
      <c r="E118" s="147"/>
      <c r="F118" s="146"/>
      <c r="G118" s="147"/>
      <c r="H118" s="61"/>
      <c r="I118" s="78"/>
      <c r="J118" s="82"/>
      <c r="K118" s="78"/>
      <c r="L118" s="78"/>
      <c r="M118" s="78"/>
      <c r="N118" s="61"/>
      <c r="O118" s="61"/>
      <c r="P118" s="62"/>
    </row>
    <row r="119" spans="1:16" ht="79.5" hidden="1" customHeight="1" x14ac:dyDescent="0.2">
      <c r="A119" s="145"/>
      <c r="B119" s="147"/>
      <c r="C119" s="146"/>
      <c r="D119" s="146"/>
      <c r="E119" s="147"/>
      <c r="F119" s="146"/>
      <c r="G119" s="147"/>
      <c r="H119" s="61"/>
      <c r="I119" s="78"/>
      <c r="J119" s="61"/>
      <c r="K119" s="78"/>
      <c r="L119" s="78"/>
      <c r="M119" s="78"/>
      <c r="N119" s="61"/>
      <c r="O119" s="61"/>
      <c r="P119" s="62"/>
    </row>
    <row r="120" spans="1:16" ht="96.75" hidden="1" customHeight="1" x14ac:dyDescent="0.2">
      <c r="A120" s="145"/>
      <c r="B120" s="147"/>
      <c r="C120" s="146"/>
      <c r="D120" s="146"/>
      <c r="E120" s="147"/>
      <c r="F120" s="146"/>
      <c r="G120" s="147"/>
      <c r="H120" s="61"/>
      <c r="I120" s="78"/>
      <c r="J120" s="92"/>
      <c r="K120" s="78"/>
      <c r="L120" s="78"/>
      <c r="M120" s="78"/>
      <c r="N120" s="61"/>
      <c r="O120" s="61"/>
      <c r="P120" s="62"/>
    </row>
    <row r="121" spans="1:16" ht="96" hidden="1" customHeight="1" x14ac:dyDescent="0.2">
      <c r="A121" s="145"/>
      <c r="B121" s="147"/>
      <c r="C121" s="146"/>
      <c r="D121" s="146"/>
      <c r="E121" s="147"/>
      <c r="F121" s="146"/>
      <c r="G121" s="147"/>
      <c r="H121" s="61"/>
      <c r="I121" s="61"/>
      <c r="J121" s="61"/>
      <c r="K121" s="59"/>
      <c r="L121" s="61"/>
      <c r="M121" s="61"/>
      <c r="N121" s="61"/>
      <c r="O121" s="61"/>
      <c r="P121" s="61"/>
    </row>
    <row r="122" spans="1:16" ht="132.75" hidden="1" customHeight="1" x14ac:dyDescent="0.2">
      <c r="A122" s="145"/>
      <c r="B122" s="147"/>
      <c r="C122" s="146"/>
      <c r="D122" s="146"/>
      <c r="E122" s="147"/>
      <c r="F122" s="146"/>
      <c r="G122" s="147"/>
      <c r="H122" s="61"/>
      <c r="I122" s="61"/>
      <c r="J122" s="61"/>
      <c r="K122" s="75"/>
      <c r="L122" s="61"/>
      <c r="M122" s="61"/>
      <c r="N122" s="61"/>
      <c r="O122" s="61"/>
      <c r="P122" s="61"/>
    </row>
    <row r="123" spans="1:16" ht="57.75" hidden="1" customHeight="1" x14ac:dyDescent="0.2">
      <c r="A123" s="145"/>
      <c r="B123" s="147"/>
      <c r="C123" s="146"/>
      <c r="D123" s="146"/>
      <c r="E123" s="147"/>
      <c r="F123" s="146"/>
      <c r="G123" s="147"/>
      <c r="H123" s="61"/>
      <c r="I123" s="61"/>
      <c r="J123" s="61"/>
      <c r="K123" s="75"/>
      <c r="L123" s="61"/>
      <c r="M123" s="61"/>
      <c r="N123" s="61"/>
      <c r="O123" s="61"/>
      <c r="P123" s="61"/>
    </row>
    <row r="124" spans="1:16" ht="54.75" hidden="1" customHeight="1" x14ac:dyDescent="0.2">
      <c r="A124" s="145"/>
      <c r="B124" s="147"/>
      <c r="C124" s="146"/>
      <c r="D124" s="146"/>
      <c r="E124" s="147"/>
      <c r="F124" s="146"/>
      <c r="G124" s="147"/>
      <c r="H124" s="61"/>
      <c r="I124" s="61"/>
      <c r="J124" s="61"/>
      <c r="K124" s="75"/>
      <c r="L124" s="61"/>
      <c r="M124" s="61"/>
      <c r="N124" s="61"/>
      <c r="O124" s="61"/>
      <c r="P124" s="61"/>
    </row>
    <row r="125" spans="1:16" ht="99" hidden="1" customHeight="1" x14ac:dyDescent="0.2">
      <c r="A125" s="145"/>
      <c r="B125" s="147"/>
      <c r="C125" s="146"/>
      <c r="D125" s="146"/>
      <c r="E125" s="147"/>
      <c r="F125" s="146"/>
      <c r="G125" s="147"/>
      <c r="H125" s="61"/>
      <c r="I125" s="61"/>
      <c r="J125" s="61"/>
      <c r="K125" s="75"/>
      <c r="L125" s="61"/>
      <c r="M125" s="82"/>
      <c r="N125" s="61"/>
      <c r="O125" s="61"/>
      <c r="P125" s="61"/>
    </row>
  </sheetData>
  <autoFilter ref="A4:S125" xr:uid="{00000000-0001-0000-0300-000000000000}">
    <filterColumn colId="7">
      <colorFilter dxfId="3"/>
    </filterColumn>
  </autoFilter>
  <mergeCells count="88">
    <mergeCell ref="A108:A125"/>
    <mergeCell ref="B108:B125"/>
    <mergeCell ref="C108:C125"/>
    <mergeCell ref="E108:E125"/>
    <mergeCell ref="G108:G125"/>
    <mergeCell ref="F109:F110"/>
    <mergeCell ref="F111:F112"/>
    <mergeCell ref="F113:F125"/>
    <mergeCell ref="D114:D125"/>
    <mergeCell ref="N98:N99"/>
    <mergeCell ref="O98:O99"/>
    <mergeCell ref="P98:P99"/>
    <mergeCell ref="D99:D100"/>
    <mergeCell ref="K98:K99"/>
    <mergeCell ref="L98:L99"/>
    <mergeCell ref="G97:G107"/>
    <mergeCell ref="H98:H99"/>
    <mergeCell ref="I98:I99"/>
    <mergeCell ref="J98:J99"/>
    <mergeCell ref="M98:M99"/>
    <mergeCell ref="F81:F82"/>
    <mergeCell ref="D90:D95"/>
    <mergeCell ref="F90:F96"/>
    <mergeCell ref="A97:A107"/>
    <mergeCell ref="B97:B107"/>
    <mergeCell ref="C97:C107"/>
    <mergeCell ref="D97:D98"/>
    <mergeCell ref="E97:E107"/>
    <mergeCell ref="D103:D104"/>
    <mergeCell ref="D106:D107"/>
    <mergeCell ref="D101:D102"/>
    <mergeCell ref="G70:G73"/>
    <mergeCell ref="A74:A96"/>
    <mergeCell ref="B74:B96"/>
    <mergeCell ref="C74:C96"/>
    <mergeCell ref="E74:E96"/>
    <mergeCell ref="G74:G96"/>
    <mergeCell ref="F83:F89"/>
    <mergeCell ref="D84:D89"/>
    <mergeCell ref="A70:A73"/>
    <mergeCell ref="B70:B73"/>
    <mergeCell ref="C70:C73"/>
    <mergeCell ref="E70:E73"/>
    <mergeCell ref="F75:F77"/>
    <mergeCell ref="D76:D77"/>
    <mergeCell ref="D78:D80"/>
    <mergeCell ref="F78:F80"/>
    <mergeCell ref="N41:N43"/>
    <mergeCell ref="G15:G69"/>
    <mergeCell ref="F18:F20"/>
    <mergeCell ref="F21:F22"/>
    <mergeCell ref="D23:D56"/>
    <mergeCell ref="F23:F56"/>
    <mergeCell ref="H41:H43"/>
    <mergeCell ref="D57:D69"/>
    <mergeCell ref="F57:F69"/>
    <mergeCell ref="I41:I43"/>
    <mergeCell ref="J41:J43"/>
    <mergeCell ref="K41:K43"/>
    <mergeCell ref="L41:L43"/>
    <mergeCell ref="M41:M43"/>
    <mergeCell ref="A10:A14"/>
    <mergeCell ref="B10:B14"/>
    <mergeCell ref="C10:C14"/>
    <mergeCell ref="E10:E14"/>
    <mergeCell ref="G10:G14"/>
    <mergeCell ref="A15:A69"/>
    <mergeCell ref="B15:B69"/>
    <mergeCell ref="C15:C69"/>
    <mergeCell ref="E15:E69"/>
    <mergeCell ref="F15:F16"/>
    <mergeCell ref="G3:G4"/>
    <mergeCell ref="H3:H4"/>
    <mergeCell ref="I3:N3"/>
    <mergeCell ref="P3:P4"/>
    <mergeCell ref="A5:A9"/>
    <mergeCell ref="B5:B9"/>
    <mergeCell ref="C5:C9"/>
    <mergeCell ref="E5:E9"/>
    <mergeCell ref="G5:G9"/>
    <mergeCell ref="A1:F1"/>
    <mergeCell ref="A2:F2"/>
    <mergeCell ref="A3:A4"/>
    <mergeCell ref="B3:B4"/>
    <mergeCell ref="C3:C4"/>
    <mergeCell ref="D3:D4"/>
    <mergeCell ref="E3:E4"/>
    <mergeCell ref="F3:F4"/>
  </mergeCells>
  <dataValidations count="8">
    <dataValidation allowBlank="1" showInputMessage="1" showErrorMessage="1" prompt="Escribir cargo" sqref="P3:P4" xr:uid="{9D65213B-743F-4ECB-8CBF-00DF893BE5CF}"/>
    <dataValidation allowBlank="1" showInputMessage="1" showErrorMessage="1" prompt="Registrar el nombre del proceso que va  a responder por la ejecución " sqref="O4" xr:uid="{D2E73E54-98CA-442E-BD48-4887C62006A8}"/>
    <dataValidation allowBlank="1" showInputMessage="1" showErrorMessage="1" prompt="Fórmula matemática" sqref="K5 K57:K59" xr:uid="{B33A62A4-EB39-4023-A9FC-2C929241F4AA}"/>
    <dataValidation allowBlank="1" showInputMessage="1" showErrorMessage="1" prompt="Registrar la acción o  el nombre  del proyecto a realizar con base en la estrategia que se definió-  Hoja Estrategias   o si son acciones que se  deben adelantar como parte del día dia." sqref="H3:H4" xr:uid="{EC723B6A-B128-4EAA-8FC7-EC17B06E0CCC}"/>
    <dataValidation allowBlank="1" showInputMessage="1" showErrorMessage="1" prompt="REGISTRAR EL ENTREGABLE " sqref="L4" xr:uid="{03C04311-FC63-4806-9846-8B2490497CA4}"/>
    <dataValidation allowBlank="1" showInputMessage="1" showErrorMessage="1" prompt="COPIAR DE LA COLUMNA &quot;Q&quot; DE LA HOJA PLAN DE ACCIÓN " sqref="K4" xr:uid="{6296121F-6FE2-47F0-A012-6C23AD0D572C}"/>
    <dataValidation allowBlank="1" showInputMessage="1" showErrorMessage="1" prompt="REGISTRAR EL RESULTADO DEL INDICADOR " sqref="J4" xr:uid="{F943E9EC-1A32-4F0B-8003-E16D53A4328D}"/>
    <dataValidation allowBlank="1" showInputMessage="1" showErrorMessage="1" prompt="COPIAR COLUMNA &quot;O&quot; DE LA HOJA PLAN DE ACCIÓN " sqref="I4" xr:uid="{A5236047-5F03-4BC9-9733-1F22B854D195}"/>
  </dataValidations>
  <pageMargins left="0.70866141732283472" right="0.70866141732283472" top="0.74803149606299213" bottom="0.74803149606299213" header="0.31496062992125984" footer="0.31496062992125984"/>
  <pageSetup paperSize="268" scale="60"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P125"/>
  <sheetViews>
    <sheetView zoomScale="85" zoomScaleNormal="85" workbookViewId="0">
      <pane xSplit="3" ySplit="4" topLeftCell="G57" activePane="bottomRight" state="frozen"/>
      <selection pane="topRight" activeCell="D1" sqref="D1"/>
      <selection pane="bottomLeft" activeCell="A5" sqref="A5"/>
      <selection pane="bottomRight" activeCell="D57" sqref="D57:D69"/>
    </sheetView>
  </sheetViews>
  <sheetFormatPr baseColWidth="10" defaultColWidth="11.42578125" defaultRowHeight="12" x14ac:dyDescent="0.2"/>
  <cols>
    <col min="1" max="1" width="10.42578125" style="57" customWidth="1"/>
    <col min="2" max="2" width="19.140625" style="57" customWidth="1"/>
    <col min="3" max="3" width="35.7109375" style="57" customWidth="1"/>
    <col min="4" max="4" width="36.28515625" style="57" customWidth="1"/>
    <col min="5" max="5" width="32.5703125" style="57" customWidth="1"/>
    <col min="6" max="6" width="40.140625" style="57" customWidth="1"/>
    <col min="7" max="7" width="35" style="57" customWidth="1"/>
    <col min="8" max="8" width="37" style="57" customWidth="1"/>
    <col min="9" max="9" width="29.140625" style="76" customWidth="1"/>
    <col min="10" max="10" width="32.5703125" style="57" customWidth="1"/>
    <col min="11" max="11" width="24.140625" style="76" customWidth="1"/>
    <col min="12" max="12" width="34.42578125" style="76" customWidth="1"/>
    <col min="13" max="13" width="20.28515625" style="76" customWidth="1"/>
    <col min="14" max="14" width="49.85546875" style="54" customWidth="1"/>
    <col min="15" max="15" width="18.140625" style="54" customWidth="1"/>
    <col min="16" max="16" width="25" style="57" customWidth="1"/>
    <col min="17" max="18" width="11.42578125" style="1"/>
    <col min="19" max="19" width="9.5703125" style="1" customWidth="1"/>
    <col min="20" max="16384" width="11.42578125" style="1"/>
  </cols>
  <sheetData>
    <row r="1" spans="1:16" customFormat="1" ht="22.5" customHeight="1" x14ac:dyDescent="0.25">
      <c r="A1" s="158" t="s">
        <v>0</v>
      </c>
      <c r="B1" s="158"/>
      <c r="C1" s="158"/>
      <c r="D1" s="158"/>
      <c r="E1" s="158"/>
      <c r="F1" s="158"/>
      <c r="G1" s="52"/>
      <c r="H1" s="52"/>
      <c r="I1" s="70"/>
      <c r="J1" s="71"/>
      <c r="K1" s="70"/>
      <c r="L1" s="70"/>
      <c r="M1" s="70"/>
      <c r="N1" s="72"/>
      <c r="O1" s="53"/>
      <c r="P1" s="52"/>
    </row>
    <row r="2" spans="1:16" customFormat="1" ht="31.35" customHeight="1" x14ac:dyDescent="0.3">
      <c r="A2" s="159" t="s">
        <v>120</v>
      </c>
      <c r="B2" s="159"/>
      <c r="C2" s="159"/>
      <c r="D2" s="159"/>
      <c r="E2" s="159"/>
      <c r="F2" s="159"/>
      <c r="G2" s="52"/>
      <c r="H2" s="52"/>
      <c r="I2" s="70"/>
      <c r="J2" s="71"/>
      <c r="K2" s="70"/>
      <c r="L2" s="70"/>
      <c r="M2" s="70"/>
      <c r="N2" s="72"/>
      <c r="O2" s="53"/>
      <c r="P2" s="52"/>
    </row>
    <row r="3" spans="1:16" s="11" customFormat="1" ht="34.5" customHeight="1" x14ac:dyDescent="0.25">
      <c r="A3" s="160" t="s">
        <v>18</v>
      </c>
      <c r="B3" s="160" t="s">
        <v>3</v>
      </c>
      <c r="C3" s="160" t="s">
        <v>83</v>
      </c>
      <c r="D3" s="160" t="s">
        <v>84</v>
      </c>
      <c r="E3" s="160" t="s">
        <v>85</v>
      </c>
      <c r="F3" s="160" t="s">
        <v>6</v>
      </c>
      <c r="G3" s="160" t="s">
        <v>12</v>
      </c>
      <c r="H3" s="162" t="s">
        <v>86</v>
      </c>
      <c r="I3" s="164" t="s">
        <v>103</v>
      </c>
      <c r="J3" s="165"/>
      <c r="K3" s="165"/>
      <c r="L3" s="165"/>
      <c r="M3" s="165"/>
      <c r="N3" s="166"/>
      <c r="O3" s="79" t="s">
        <v>97</v>
      </c>
      <c r="P3" s="152" t="s">
        <v>99</v>
      </c>
    </row>
    <row r="4" spans="1:16" s="11" customFormat="1" ht="77.25" customHeight="1" x14ac:dyDescent="0.25">
      <c r="A4" s="161"/>
      <c r="B4" s="161"/>
      <c r="C4" s="161"/>
      <c r="D4" s="161"/>
      <c r="E4" s="161"/>
      <c r="F4" s="161"/>
      <c r="G4" s="161"/>
      <c r="H4" s="163"/>
      <c r="I4" s="69" t="s">
        <v>100</v>
      </c>
      <c r="J4" s="69" t="s">
        <v>101</v>
      </c>
      <c r="K4" s="69" t="s">
        <v>108</v>
      </c>
      <c r="L4" s="12" t="s">
        <v>30</v>
      </c>
      <c r="M4" s="69" t="s">
        <v>2</v>
      </c>
      <c r="N4" s="12" t="s">
        <v>106</v>
      </c>
      <c r="O4" s="68" t="s">
        <v>123</v>
      </c>
      <c r="P4" s="153"/>
    </row>
    <row r="5" spans="1:16" s="2" customFormat="1" ht="112.5" hidden="1" customHeight="1" x14ac:dyDescent="0.25">
      <c r="A5" s="147">
        <v>1</v>
      </c>
      <c r="B5" s="147" t="s">
        <v>4</v>
      </c>
      <c r="C5" s="147" t="s">
        <v>317</v>
      </c>
      <c r="D5" s="61" t="s">
        <v>91</v>
      </c>
      <c r="E5" s="147" t="s">
        <v>5</v>
      </c>
      <c r="F5" s="66" t="s">
        <v>7</v>
      </c>
      <c r="G5" s="147" t="s">
        <v>29</v>
      </c>
      <c r="H5" s="61"/>
      <c r="I5" s="61"/>
      <c r="J5" s="83"/>
      <c r="K5" s="61"/>
      <c r="L5" s="61"/>
      <c r="M5" s="55"/>
      <c r="N5" s="61"/>
      <c r="O5" s="61"/>
      <c r="P5" s="61"/>
    </row>
    <row r="6" spans="1:16" ht="166.5" hidden="1" customHeight="1" x14ac:dyDescent="0.2">
      <c r="A6" s="147"/>
      <c r="B6" s="147"/>
      <c r="C6" s="147"/>
      <c r="D6" s="61" t="s">
        <v>13</v>
      </c>
      <c r="E6" s="147"/>
      <c r="F6" s="62" t="s">
        <v>8</v>
      </c>
      <c r="G6" s="147"/>
      <c r="H6" s="61"/>
      <c r="I6" s="61"/>
      <c r="J6" s="83"/>
      <c r="K6" s="61"/>
      <c r="L6" s="61"/>
      <c r="M6" s="55"/>
      <c r="N6" s="61"/>
      <c r="O6" s="61"/>
      <c r="P6" s="61"/>
    </row>
    <row r="7" spans="1:16" ht="145.5" hidden="1" customHeight="1" x14ac:dyDescent="0.2">
      <c r="A7" s="147"/>
      <c r="B7" s="147"/>
      <c r="C7" s="147"/>
      <c r="D7" s="61" t="s">
        <v>14</v>
      </c>
      <c r="E7" s="147"/>
      <c r="F7" s="62" t="s">
        <v>9</v>
      </c>
      <c r="G7" s="147"/>
      <c r="H7" s="61"/>
      <c r="I7" s="61"/>
      <c r="J7" s="83"/>
      <c r="K7" s="61"/>
      <c r="L7" s="82"/>
      <c r="M7" s="55"/>
      <c r="N7" s="61"/>
      <c r="O7" s="61"/>
      <c r="P7" s="61"/>
    </row>
    <row r="8" spans="1:16" ht="97.5" hidden="1" customHeight="1" x14ac:dyDescent="0.2">
      <c r="A8" s="147"/>
      <c r="B8" s="147"/>
      <c r="C8" s="147"/>
      <c r="D8" s="61" t="s">
        <v>79</v>
      </c>
      <c r="E8" s="147"/>
      <c r="F8" s="62" t="s">
        <v>10</v>
      </c>
      <c r="G8" s="147"/>
      <c r="H8" s="62"/>
      <c r="I8" s="61"/>
      <c r="J8" s="83"/>
      <c r="K8" s="61"/>
      <c r="L8" s="61"/>
      <c r="M8" s="55"/>
      <c r="N8" s="61"/>
      <c r="O8" s="61"/>
      <c r="P8" s="61"/>
    </row>
    <row r="9" spans="1:16" ht="96.75" hidden="1" customHeight="1" x14ac:dyDescent="0.2">
      <c r="A9" s="147"/>
      <c r="B9" s="147"/>
      <c r="C9" s="147"/>
      <c r="D9" s="61" t="s">
        <v>15</v>
      </c>
      <c r="E9" s="147"/>
      <c r="F9" s="65" t="s">
        <v>11</v>
      </c>
      <c r="G9" s="147"/>
      <c r="H9" s="61"/>
      <c r="I9" s="78"/>
      <c r="J9" s="82"/>
      <c r="K9" s="78"/>
      <c r="L9" s="78"/>
      <c r="M9" s="78"/>
      <c r="N9" s="61"/>
      <c r="O9" s="61"/>
      <c r="P9" s="61"/>
    </row>
    <row r="10" spans="1:16" ht="71.25" hidden="1" customHeight="1" x14ac:dyDescent="0.2">
      <c r="A10" s="145">
        <v>2</v>
      </c>
      <c r="B10" s="147" t="s">
        <v>31</v>
      </c>
      <c r="C10" s="147" t="s">
        <v>43</v>
      </c>
      <c r="D10" s="62" t="s">
        <v>37</v>
      </c>
      <c r="E10" s="146" t="s">
        <v>40</v>
      </c>
      <c r="F10" s="61" t="s">
        <v>454</v>
      </c>
      <c r="G10" s="146" t="s">
        <v>41</v>
      </c>
      <c r="H10" s="62"/>
      <c r="I10" s="61"/>
      <c r="J10" s="61"/>
      <c r="K10" s="61"/>
      <c r="L10" s="61"/>
      <c r="M10" s="55"/>
      <c r="N10" s="61"/>
      <c r="O10" s="61"/>
      <c r="P10" s="61"/>
    </row>
    <row r="11" spans="1:16" ht="72.75" hidden="1" customHeight="1" x14ac:dyDescent="0.2">
      <c r="A11" s="145"/>
      <c r="B11" s="147"/>
      <c r="C11" s="147"/>
      <c r="D11" s="62" t="s">
        <v>38</v>
      </c>
      <c r="E11" s="146"/>
      <c r="F11" s="58" t="s">
        <v>455</v>
      </c>
      <c r="G11" s="146"/>
      <c r="H11" s="62"/>
      <c r="I11" s="78"/>
      <c r="J11" s="82"/>
      <c r="K11" s="78"/>
      <c r="L11" s="78"/>
      <c r="M11" s="78"/>
      <c r="N11" s="61"/>
      <c r="O11" s="61"/>
      <c r="P11" s="61"/>
    </row>
    <row r="12" spans="1:16" ht="79.5" hidden="1" customHeight="1" x14ac:dyDescent="0.2">
      <c r="A12" s="145"/>
      <c r="B12" s="147"/>
      <c r="C12" s="147"/>
      <c r="D12" s="62" t="s">
        <v>39</v>
      </c>
      <c r="E12" s="146"/>
      <c r="F12" s="61" t="s">
        <v>456</v>
      </c>
      <c r="G12" s="146"/>
      <c r="H12" s="62"/>
      <c r="I12" s="78"/>
      <c r="J12" s="82"/>
      <c r="K12" s="78"/>
      <c r="L12" s="78"/>
      <c r="M12" s="78"/>
      <c r="N12" s="61"/>
      <c r="O12" s="61"/>
      <c r="P12" s="61"/>
    </row>
    <row r="13" spans="1:16" ht="102" hidden="1" customHeight="1" x14ac:dyDescent="0.2">
      <c r="A13" s="145"/>
      <c r="B13" s="147"/>
      <c r="C13" s="147"/>
      <c r="D13" s="62" t="s">
        <v>313</v>
      </c>
      <c r="E13" s="146"/>
      <c r="F13" s="61" t="s">
        <v>457</v>
      </c>
      <c r="G13" s="146"/>
      <c r="H13" s="62"/>
      <c r="I13" s="61"/>
      <c r="J13" s="75"/>
      <c r="K13" s="61"/>
      <c r="L13" s="61"/>
      <c r="M13" s="82"/>
      <c r="N13" s="61"/>
      <c r="O13" s="61"/>
      <c r="P13" s="61"/>
    </row>
    <row r="14" spans="1:16" ht="96" hidden="1" x14ac:dyDescent="0.2">
      <c r="A14" s="145"/>
      <c r="B14" s="147"/>
      <c r="C14" s="147"/>
      <c r="D14" s="61" t="s">
        <v>42</v>
      </c>
      <c r="E14" s="146"/>
      <c r="F14" s="61" t="s">
        <v>458</v>
      </c>
      <c r="G14" s="146"/>
      <c r="H14" s="62"/>
      <c r="I14" s="61"/>
      <c r="J14" s="75"/>
      <c r="K14" s="61"/>
      <c r="L14" s="61"/>
      <c r="M14" s="82"/>
      <c r="N14" s="61"/>
      <c r="O14" s="61"/>
      <c r="P14" s="61"/>
    </row>
    <row r="15" spans="1:16" ht="66" hidden="1" customHeight="1" x14ac:dyDescent="0.2">
      <c r="A15" s="145">
        <v>3</v>
      </c>
      <c r="B15" s="147" t="s">
        <v>32</v>
      </c>
      <c r="C15" s="147" t="s">
        <v>314</v>
      </c>
      <c r="D15" s="62" t="s">
        <v>44</v>
      </c>
      <c r="E15" s="146" t="s">
        <v>52</v>
      </c>
      <c r="F15" s="146" t="s">
        <v>459</v>
      </c>
      <c r="G15" s="147" t="s">
        <v>53</v>
      </c>
      <c r="H15" s="61"/>
      <c r="I15" s="61"/>
      <c r="J15" s="75"/>
      <c r="K15" s="61"/>
      <c r="L15" s="61"/>
      <c r="M15" s="82"/>
      <c r="N15" s="61"/>
      <c r="O15" s="61"/>
      <c r="P15" s="61"/>
    </row>
    <row r="16" spans="1:16" ht="55.5" hidden="1" customHeight="1" x14ac:dyDescent="0.2">
      <c r="A16" s="145"/>
      <c r="B16" s="147"/>
      <c r="C16" s="147"/>
      <c r="D16" s="62" t="s">
        <v>38</v>
      </c>
      <c r="E16" s="146"/>
      <c r="F16" s="146"/>
      <c r="G16" s="147"/>
      <c r="H16" s="61"/>
      <c r="I16" s="61"/>
      <c r="J16" s="84"/>
      <c r="K16" s="61"/>
      <c r="L16" s="61"/>
      <c r="M16" s="82"/>
      <c r="N16" s="61"/>
      <c r="O16" s="61"/>
      <c r="P16" s="61"/>
    </row>
    <row r="17" spans="1:16" ht="99" hidden="1" customHeight="1" x14ac:dyDescent="0.2">
      <c r="A17" s="145"/>
      <c r="B17" s="147"/>
      <c r="C17" s="147"/>
      <c r="D17" s="62" t="s">
        <v>37</v>
      </c>
      <c r="E17" s="146"/>
      <c r="F17" s="62" t="s">
        <v>460</v>
      </c>
      <c r="G17" s="147"/>
      <c r="H17" s="61"/>
      <c r="I17" s="61"/>
      <c r="J17" s="59"/>
      <c r="K17" s="61"/>
      <c r="L17" s="61"/>
      <c r="M17" s="82"/>
      <c r="N17" s="61"/>
      <c r="O17" s="61"/>
      <c r="P17" s="61"/>
    </row>
    <row r="18" spans="1:16" ht="104.25" hidden="1" customHeight="1" x14ac:dyDescent="0.2">
      <c r="A18" s="145"/>
      <c r="B18" s="147"/>
      <c r="C18" s="147"/>
      <c r="D18" s="62" t="s">
        <v>45</v>
      </c>
      <c r="E18" s="146"/>
      <c r="F18" s="146" t="s">
        <v>461</v>
      </c>
      <c r="G18" s="147"/>
      <c r="H18" s="61"/>
      <c r="I18" s="61"/>
      <c r="J18" s="80"/>
      <c r="K18" s="61"/>
      <c r="L18" s="61"/>
      <c r="M18" s="82"/>
      <c r="N18" s="61"/>
      <c r="O18" s="61"/>
      <c r="P18" s="61"/>
    </row>
    <row r="19" spans="1:16" ht="67.5" hidden="1" customHeight="1" x14ac:dyDescent="0.2">
      <c r="A19" s="145"/>
      <c r="B19" s="147"/>
      <c r="C19" s="147"/>
      <c r="D19" s="62" t="s">
        <v>51</v>
      </c>
      <c r="E19" s="146"/>
      <c r="F19" s="146"/>
      <c r="G19" s="147"/>
      <c r="H19" s="61"/>
      <c r="I19" s="61"/>
      <c r="J19" s="75"/>
      <c r="K19" s="61"/>
      <c r="L19" s="61"/>
      <c r="M19" s="82"/>
      <c r="N19" s="61"/>
      <c r="O19" s="61"/>
      <c r="P19" s="61"/>
    </row>
    <row r="20" spans="1:16" ht="93.75" hidden="1" customHeight="1" x14ac:dyDescent="0.2">
      <c r="A20" s="145"/>
      <c r="B20" s="147"/>
      <c r="C20" s="147"/>
      <c r="D20" s="62" t="s">
        <v>46</v>
      </c>
      <c r="E20" s="146"/>
      <c r="F20" s="146"/>
      <c r="G20" s="147"/>
      <c r="H20" s="61"/>
      <c r="I20" s="78"/>
      <c r="J20" s="82"/>
      <c r="K20" s="78"/>
      <c r="L20" s="78"/>
      <c r="M20" s="78"/>
      <c r="N20" s="61"/>
      <c r="O20" s="61"/>
      <c r="P20" s="61"/>
    </row>
    <row r="21" spans="1:16" ht="117" hidden="1" customHeight="1" x14ac:dyDescent="0.2">
      <c r="A21" s="145"/>
      <c r="B21" s="147"/>
      <c r="C21" s="147"/>
      <c r="D21" s="62" t="s">
        <v>47</v>
      </c>
      <c r="E21" s="146"/>
      <c r="F21" s="146" t="s">
        <v>462</v>
      </c>
      <c r="G21" s="147"/>
      <c r="H21" s="61"/>
      <c r="I21" s="94"/>
      <c r="J21" s="85"/>
      <c r="K21" s="85"/>
      <c r="L21" s="94"/>
      <c r="M21" s="86"/>
      <c r="N21" s="87"/>
      <c r="O21" s="61"/>
      <c r="P21" s="61"/>
    </row>
    <row r="22" spans="1:16" ht="81.75" hidden="1" customHeight="1" x14ac:dyDescent="0.2">
      <c r="A22" s="145"/>
      <c r="B22" s="147"/>
      <c r="C22" s="147"/>
      <c r="D22" s="62" t="s">
        <v>48</v>
      </c>
      <c r="E22" s="146"/>
      <c r="F22" s="146"/>
      <c r="G22" s="147"/>
      <c r="H22" s="61"/>
      <c r="I22" s="94"/>
      <c r="J22" s="88"/>
      <c r="K22" s="85"/>
      <c r="L22" s="94"/>
      <c r="M22" s="86"/>
      <c r="N22" s="87"/>
      <c r="O22" s="61"/>
      <c r="P22" s="61"/>
    </row>
    <row r="23" spans="1:16" ht="93" hidden="1" customHeight="1" x14ac:dyDescent="0.2">
      <c r="A23" s="145"/>
      <c r="B23" s="147"/>
      <c r="C23" s="147"/>
      <c r="D23" s="142" t="s">
        <v>49</v>
      </c>
      <c r="E23" s="146"/>
      <c r="F23" s="142" t="s">
        <v>463</v>
      </c>
      <c r="G23" s="147"/>
      <c r="H23" s="61"/>
      <c r="I23" s="94"/>
      <c r="J23" s="88"/>
      <c r="K23" s="85"/>
      <c r="L23" s="94"/>
      <c r="M23" s="86"/>
      <c r="N23" s="87"/>
      <c r="O23" s="61"/>
      <c r="P23" s="61"/>
    </row>
    <row r="24" spans="1:16" ht="101.25" hidden="1" customHeight="1" x14ac:dyDescent="0.2">
      <c r="A24" s="145"/>
      <c r="B24" s="147"/>
      <c r="C24" s="147"/>
      <c r="D24" s="143"/>
      <c r="E24" s="146"/>
      <c r="F24" s="143"/>
      <c r="G24" s="147"/>
      <c r="H24" s="61"/>
      <c r="I24" s="94"/>
      <c r="J24" s="85"/>
      <c r="K24" s="85"/>
      <c r="L24" s="94"/>
      <c r="M24" s="86"/>
      <c r="N24" s="87"/>
      <c r="O24" s="61"/>
      <c r="P24" s="61"/>
    </row>
    <row r="25" spans="1:16" ht="98.25" hidden="1" customHeight="1" x14ac:dyDescent="0.2">
      <c r="A25" s="145"/>
      <c r="B25" s="147"/>
      <c r="C25" s="147"/>
      <c r="D25" s="143"/>
      <c r="E25" s="146"/>
      <c r="F25" s="143"/>
      <c r="G25" s="147"/>
      <c r="H25" s="61"/>
      <c r="I25" s="94"/>
      <c r="J25" s="85"/>
      <c r="K25" s="85"/>
      <c r="L25" s="94"/>
      <c r="M25" s="86"/>
      <c r="N25" s="87"/>
      <c r="O25" s="61"/>
      <c r="P25" s="61"/>
    </row>
    <row r="26" spans="1:16" ht="94.5" hidden="1" customHeight="1" x14ac:dyDescent="0.2">
      <c r="A26" s="145"/>
      <c r="B26" s="147"/>
      <c r="C26" s="147"/>
      <c r="D26" s="143"/>
      <c r="E26" s="146"/>
      <c r="F26" s="143"/>
      <c r="G26" s="147"/>
      <c r="H26" s="61"/>
      <c r="I26" s="94"/>
      <c r="J26" s="85"/>
      <c r="K26" s="85"/>
      <c r="L26" s="94"/>
      <c r="M26" s="86"/>
      <c r="N26" s="87"/>
      <c r="O26" s="61"/>
      <c r="P26" s="61"/>
    </row>
    <row r="27" spans="1:16" ht="73.5" hidden="1" customHeight="1" x14ac:dyDescent="0.2">
      <c r="A27" s="145"/>
      <c r="B27" s="147"/>
      <c r="C27" s="147"/>
      <c r="D27" s="143"/>
      <c r="E27" s="146"/>
      <c r="F27" s="143"/>
      <c r="G27" s="147"/>
      <c r="H27" s="61"/>
      <c r="I27" s="94"/>
      <c r="J27" s="85"/>
      <c r="K27" s="85"/>
      <c r="L27" s="94"/>
      <c r="M27" s="86"/>
      <c r="N27" s="87"/>
      <c r="O27" s="61"/>
      <c r="P27" s="61"/>
    </row>
    <row r="28" spans="1:16" ht="57.75" hidden="1" customHeight="1" x14ac:dyDescent="0.2">
      <c r="A28" s="145"/>
      <c r="B28" s="147"/>
      <c r="C28" s="147"/>
      <c r="D28" s="143"/>
      <c r="E28" s="146"/>
      <c r="F28" s="143"/>
      <c r="G28" s="147"/>
      <c r="H28" s="61"/>
      <c r="I28" s="94"/>
      <c r="J28" s="94"/>
      <c r="K28" s="85"/>
      <c r="L28" s="85"/>
      <c r="M28" s="85"/>
      <c r="N28" s="94"/>
      <c r="O28" s="61"/>
      <c r="P28" s="61"/>
    </row>
    <row r="29" spans="1:16" ht="63" hidden="1" customHeight="1" x14ac:dyDescent="0.2">
      <c r="A29" s="145"/>
      <c r="B29" s="147"/>
      <c r="C29" s="147"/>
      <c r="D29" s="143"/>
      <c r="E29" s="146"/>
      <c r="F29" s="143"/>
      <c r="G29" s="147"/>
      <c r="H29" s="61"/>
      <c r="I29" s="94"/>
      <c r="J29" s="94"/>
      <c r="K29" s="85"/>
      <c r="L29" s="85"/>
      <c r="M29" s="85"/>
      <c r="N29" s="94"/>
      <c r="O29" s="61"/>
      <c r="P29" s="61"/>
    </row>
    <row r="30" spans="1:16" ht="39.950000000000003" hidden="1" customHeight="1" x14ac:dyDescent="0.2">
      <c r="A30" s="145"/>
      <c r="B30" s="147"/>
      <c r="C30" s="147"/>
      <c r="D30" s="143"/>
      <c r="E30" s="146"/>
      <c r="F30" s="143"/>
      <c r="G30" s="147"/>
      <c r="H30" s="61"/>
      <c r="I30" s="94"/>
      <c r="J30" s="85"/>
      <c r="K30" s="85"/>
      <c r="L30" s="94"/>
      <c r="M30" s="86"/>
      <c r="N30" s="87"/>
      <c r="O30" s="61"/>
      <c r="P30" s="61"/>
    </row>
    <row r="31" spans="1:16" ht="39.950000000000003" hidden="1" customHeight="1" x14ac:dyDescent="0.2">
      <c r="A31" s="145"/>
      <c r="B31" s="147"/>
      <c r="C31" s="147"/>
      <c r="D31" s="143"/>
      <c r="E31" s="146"/>
      <c r="F31" s="143"/>
      <c r="G31" s="147"/>
      <c r="H31" s="61"/>
      <c r="I31" s="94"/>
      <c r="J31" s="85"/>
      <c r="K31" s="85"/>
      <c r="L31" s="94"/>
      <c r="M31" s="85"/>
      <c r="N31" s="87"/>
      <c r="O31" s="61"/>
      <c r="P31" s="61"/>
    </row>
    <row r="32" spans="1:16" ht="39.950000000000003" hidden="1" customHeight="1" x14ac:dyDescent="0.2">
      <c r="A32" s="145"/>
      <c r="B32" s="147"/>
      <c r="C32" s="147"/>
      <c r="D32" s="143"/>
      <c r="E32" s="146"/>
      <c r="F32" s="143"/>
      <c r="G32" s="147"/>
      <c r="H32" s="61"/>
      <c r="I32" s="94"/>
      <c r="J32" s="85"/>
      <c r="K32" s="85"/>
      <c r="L32" s="94"/>
      <c r="M32" s="85"/>
      <c r="N32" s="87"/>
      <c r="O32" s="61"/>
      <c r="P32" s="61"/>
    </row>
    <row r="33" spans="1:16" ht="83.25" hidden="1" customHeight="1" x14ac:dyDescent="0.2">
      <c r="A33" s="145"/>
      <c r="B33" s="147"/>
      <c r="C33" s="147"/>
      <c r="D33" s="143"/>
      <c r="E33" s="146"/>
      <c r="F33" s="143"/>
      <c r="G33" s="147"/>
      <c r="H33" s="61"/>
      <c r="I33" s="94"/>
      <c r="J33" s="85"/>
      <c r="K33" s="85"/>
      <c r="L33" s="94"/>
      <c r="M33" s="86"/>
      <c r="N33" s="87"/>
      <c r="O33" s="61"/>
      <c r="P33" s="61"/>
    </row>
    <row r="34" spans="1:16" ht="78" hidden="1" customHeight="1" x14ac:dyDescent="0.2">
      <c r="A34" s="145"/>
      <c r="B34" s="147"/>
      <c r="C34" s="147"/>
      <c r="D34" s="143"/>
      <c r="E34" s="146"/>
      <c r="F34" s="143"/>
      <c r="G34" s="147"/>
      <c r="H34" s="61"/>
      <c r="I34" s="94"/>
      <c r="J34" s="88"/>
      <c r="K34" s="85"/>
      <c r="L34" s="94"/>
      <c r="M34" s="86"/>
      <c r="N34" s="87"/>
      <c r="O34" s="61"/>
      <c r="P34" s="61"/>
    </row>
    <row r="35" spans="1:16" ht="64.5" hidden="1" customHeight="1" x14ac:dyDescent="0.2">
      <c r="A35" s="145"/>
      <c r="B35" s="147"/>
      <c r="C35" s="147"/>
      <c r="D35" s="143"/>
      <c r="E35" s="146"/>
      <c r="F35" s="143"/>
      <c r="G35" s="147"/>
      <c r="H35" s="61"/>
      <c r="I35" s="94"/>
      <c r="J35" s="85"/>
      <c r="K35" s="85"/>
      <c r="L35" s="94"/>
      <c r="M35" s="86"/>
      <c r="N35" s="87"/>
      <c r="O35" s="61"/>
      <c r="P35" s="61"/>
    </row>
    <row r="36" spans="1:16" ht="78" hidden="1" customHeight="1" x14ac:dyDescent="0.2">
      <c r="A36" s="145"/>
      <c r="B36" s="147"/>
      <c r="C36" s="147"/>
      <c r="D36" s="143"/>
      <c r="E36" s="146"/>
      <c r="F36" s="143"/>
      <c r="G36" s="147"/>
      <c r="H36" s="61"/>
      <c r="I36" s="94"/>
      <c r="J36" s="85"/>
      <c r="K36" s="85"/>
      <c r="L36" s="94"/>
      <c r="M36" s="86"/>
      <c r="N36" s="87"/>
      <c r="O36" s="61"/>
      <c r="P36" s="61"/>
    </row>
    <row r="37" spans="1:16" ht="123" hidden="1" customHeight="1" x14ac:dyDescent="0.2">
      <c r="A37" s="145"/>
      <c r="B37" s="147"/>
      <c r="C37" s="147"/>
      <c r="D37" s="143"/>
      <c r="E37" s="146"/>
      <c r="F37" s="143"/>
      <c r="G37" s="147"/>
      <c r="H37" s="61"/>
      <c r="I37" s="94"/>
      <c r="J37" s="88"/>
      <c r="K37" s="85"/>
      <c r="L37" s="94"/>
      <c r="M37" s="86"/>
      <c r="N37" s="87"/>
      <c r="O37" s="61"/>
      <c r="P37" s="61"/>
    </row>
    <row r="38" spans="1:16" ht="39.950000000000003" hidden="1" customHeight="1" x14ac:dyDescent="0.2">
      <c r="A38" s="145"/>
      <c r="B38" s="147"/>
      <c r="C38" s="147"/>
      <c r="D38" s="143"/>
      <c r="E38" s="146"/>
      <c r="F38" s="143"/>
      <c r="G38" s="147"/>
      <c r="H38" s="61"/>
      <c r="I38" s="94"/>
      <c r="J38" s="61"/>
      <c r="K38" s="78"/>
      <c r="L38" s="78"/>
      <c r="M38" s="78"/>
      <c r="N38" s="61"/>
      <c r="O38" s="61"/>
      <c r="P38" s="61"/>
    </row>
    <row r="39" spans="1:16" ht="73.5" hidden="1" customHeight="1" x14ac:dyDescent="0.2">
      <c r="A39" s="145"/>
      <c r="B39" s="147"/>
      <c r="C39" s="147"/>
      <c r="D39" s="143"/>
      <c r="E39" s="146"/>
      <c r="F39" s="143"/>
      <c r="G39" s="147"/>
      <c r="H39" s="61"/>
      <c r="I39" s="94"/>
      <c r="J39" s="94"/>
      <c r="K39" s="85"/>
      <c r="L39" s="85"/>
      <c r="M39" s="85"/>
      <c r="N39" s="94"/>
      <c r="O39" s="61"/>
      <c r="P39" s="61"/>
    </row>
    <row r="40" spans="1:16" ht="91.5" hidden="1" customHeight="1" x14ac:dyDescent="0.2">
      <c r="A40" s="145"/>
      <c r="B40" s="147"/>
      <c r="C40" s="147"/>
      <c r="D40" s="143"/>
      <c r="E40" s="146"/>
      <c r="F40" s="143"/>
      <c r="G40" s="147"/>
      <c r="H40" s="61"/>
      <c r="I40" s="89"/>
      <c r="J40" s="81"/>
      <c r="K40" s="90"/>
      <c r="L40" s="90"/>
      <c r="M40" s="90"/>
      <c r="N40" s="81"/>
      <c r="O40" s="61"/>
      <c r="P40" s="61"/>
    </row>
    <row r="41" spans="1:16" hidden="1" x14ac:dyDescent="0.2">
      <c r="A41" s="145"/>
      <c r="B41" s="147"/>
      <c r="C41" s="147"/>
      <c r="D41" s="143"/>
      <c r="E41" s="146"/>
      <c r="F41" s="143"/>
      <c r="G41" s="147"/>
      <c r="H41" s="147"/>
      <c r="I41" s="167"/>
      <c r="J41" s="147"/>
      <c r="K41" s="145"/>
      <c r="L41" s="145"/>
      <c r="M41" s="145"/>
      <c r="N41" s="147"/>
      <c r="O41" s="61"/>
      <c r="P41" s="61"/>
    </row>
    <row r="42" spans="1:16" ht="38.25" hidden="1" customHeight="1" x14ac:dyDescent="0.2">
      <c r="A42" s="145"/>
      <c r="B42" s="147"/>
      <c r="C42" s="147"/>
      <c r="D42" s="143"/>
      <c r="E42" s="146"/>
      <c r="F42" s="143"/>
      <c r="G42" s="147"/>
      <c r="H42" s="147"/>
      <c r="I42" s="167"/>
      <c r="J42" s="147"/>
      <c r="K42" s="145"/>
      <c r="L42" s="145"/>
      <c r="M42" s="145"/>
      <c r="N42" s="147"/>
      <c r="O42" s="61"/>
      <c r="P42" s="61"/>
    </row>
    <row r="43" spans="1:16" ht="30" hidden="1" customHeight="1" x14ac:dyDescent="0.2">
      <c r="A43" s="145"/>
      <c r="B43" s="147"/>
      <c r="C43" s="147"/>
      <c r="D43" s="143"/>
      <c r="E43" s="146"/>
      <c r="F43" s="143"/>
      <c r="G43" s="147"/>
      <c r="H43" s="138"/>
      <c r="I43" s="168"/>
      <c r="J43" s="138"/>
      <c r="K43" s="169"/>
      <c r="L43" s="169"/>
      <c r="M43" s="169"/>
      <c r="N43" s="138"/>
      <c r="O43" s="61"/>
      <c r="P43" s="61"/>
    </row>
    <row r="44" spans="1:16" ht="84.75" hidden="1" customHeight="1" x14ac:dyDescent="0.2">
      <c r="A44" s="145"/>
      <c r="B44" s="147"/>
      <c r="C44" s="147"/>
      <c r="D44" s="143"/>
      <c r="E44" s="146"/>
      <c r="F44" s="143"/>
      <c r="G44" s="147"/>
      <c r="H44" s="61"/>
      <c r="I44" s="61"/>
      <c r="J44" s="59"/>
      <c r="K44" s="61"/>
      <c r="L44" s="61"/>
      <c r="M44" s="55"/>
      <c r="N44" s="61"/>
      <c r="O44" s="3"/>
      <c r="P44" s="3"/>
    </row>
    <row r="45" spans="1:16" ht="84" hidden="1" customHeight="1" x14ac:dyDescent="0.2">
      <c r="A45" s="145"/>
      <c r="B45" s="147"/>
      <c r="C45" s="147"/>
      <c r="D45" s="143"/>
      <c r="E45" s="146"/>
      <c r="F45" s="143"/>
      <c r="G45" s="147"/>
      <c r="H45" s="61"/>
      <c r="I45" s="61"/>
      <c r="J45" s="83"/>
      <c r="K45" s="61"/>
      <c r="L45" s="61"/>
      <c r="M45" s="55"/>
      <c r="N45" s="61"/>
      <c r="O45" s="3"/>
      <c r="P45" s="3"/>
    </row>
    <row r="46" spans="1:16" ht="61.5" hidden="1" customHeight="1" x14ac:dyDescent="0.2">
      <c r="A46" s="145"/>
      <c r="B46" s="147"/>
      <c r="C46" s="147"/>
      <c r="D46" s="143"/>
      <c r="E46" s="146"/>
      <c r="F46" s="143"/>
      <c r="G46" s="147"/>
      <c r="H46" s="61"/>
      <c r="I46" s="61"/>
      <c r="J46" s="59"/>
      <c r="K46" s="61"/>
      <c r="L46" s="61"/>
      <c r="M46" s="55"/>
      <c r="N46" s="61"/>
      <c r="O46" s="3"/>
      <c r="P46" s="3"/>
    </row>
    <row r="47" spans="1:16" ht="93" hidden="1" customHeight="1" x14ac:dyDescent="0.2">
      <c r="A47" s="145"/>
      <c r="B47" s="147"/>
      <c r="C47" s="147"/>
      <c r="D47" s="143"/>
      <c r="E47" s="146"/>
      <c r="F47" s="143"/>
      <c r="G47" s="147"/>
      <c r="H47" s="61"/>
      <c r="I47" s="61"/>
      <c r="J47" s="59"/>
      <c r="K47" s="61"/>
      <c r="L47" s="61"/>
      <c r="M47" s="55"/>
      <c r="N47" s="61"/>
      <c r="O47" s="3"/>
      <c r="P47" s="3"/>
    </row>
    <row r="48" spans="1:16" ht="63" hidden="1" customHeight="1" x14ac:dyDescent="0.2">
      <c r="A48" s="145"/>
      <c r="B48" s="147"/>
      <c r="C48" s="147"/>
      <c r="D48" s="143"/>
      <c r="E48" s="146"/>
      <c r="F48" s="143"/>
      <c r="G48" s="147"/>
      <c r="H48" s="61"/>
      <c r="I48" s="61"/>
      <c r="J48" s="59"/>
      <c r="K48" s="61"/>
      <c r="L48" s="61"/>
      <c r="M48" s="55"/>
      <c r="N48" s="61"/>
      <c r="O48" s="3"/>
      <c r="P48" s="3"/>
    </row>
    <row r="49" spans="1:16" ht="60" hidden="1" customHeight="1" x14ac:dyDescent="0.2">
      <c r="A49" s="145"/>
      <c r="B49" s="147"/>
      <c r="C49" s="147"/>
      <c r="D49" s="143"/>
      <c r="E49" s="146"/>
      <c r="F49" s="143"/>
      <c r="G49" s="147"/>
      <c r="H49" s="61"/>
      <c r="I49" s="61"/>
      <c r="J49" s="61"/>
      <c r="K49" s="61"/>
      <c r="L49" s="61"/>
      <c r="M49" s="55"/>
      <c r="N49" s="61"/>
      <c r="O49" s="3"/>
      <c r="P49" s="3"/>
    </row>
    <row r="50" spans="1:16" ht="66.75" hidden="1" customHeight="1" x14ac:dyDescent="0.2">
      <c r="A50" s="145"/>
      <c r="B50" s="147"/>
      <c r="C50" s="147"/>
      <c r="D50" s="143"/>
      <c r="E50" s="146"/>
      <c r="F50" s="143"/>
      <c r="G50" s="147"/>
      <c r="H50" s="61"/>
      <c r="I50" s="61"/>
      <c r="J50" s="61"/>
      <c r="K50" s="61"/>
      <c r="L50" s="61"/>
      <c r="M50" s="55"/>
      <c r="N50" s="61"/>
      <c r="O50" s="3"/>
      <c r="P50" s="3"/>
    </row>
    <row r="51" spans="1:16" ht="76.5" hidden="1" customHeight="1" x14ac:dyDescent="0.2">
      <c r="A51" s="145"/>
      <c r="B51" s="147"/>
      <c r="C51" s="147"/>
      <c r="D51" s="143"/>
      <c r="E51" s="146"/>
      <c r="F51" s="143"/>
      <c r="G51" s="147"/>
      <c r="H51" s="61"/>
      <c r="I51" s="61"/>
      <c r="J51" s="59"/>
      <c r="K51" s="61"/>
      <c r="L51" s="61"/>
      <c r="M51" s="55"/>
      <c r="N51" s="61"/>
      <c r="O51" s="3"/>
      <c r="P51" s="3"/>
    </row>
    <row r="52" spans="1:16" ht="99.75" hidden="1" customHeight="1" x14ac:dyDescent="0.2">
      <c r="A52" s="145"/>
      <c r="B52" s="147"/>
      <c r="C52" s="147"/>
      <c r="D52" s="143"/>
      <c r="E52" s="146"/>
      <c r="F52" s="143"/>
      <c r="G52" s="147"/>
      <c r="H52" s="61"/>
      <c r="I52" s="61"/>
      <c r="J52" s="59"/>
      <c r="K52" s="61"/>
      <c r="L52" s="61"/>
      <c r="M52" s="55"/>
      <c r="N52" s="61"/>
      <c r="O52" s="3"/>
      <c r="P52" s="3"/>
    </row>
    <row r="53" spans="1:16" ht="101.25" hidden="1" customHeight="1" x14ac:dyDescent="0.2">
      <c r="A53" s="145"/>
      <c r="B53" s="147"/>
      <c r="C53" s="147"/>
      <c r="D53" s="143"/>
      <c r="E53" s="146"/>
      <c r="F53" s="143"/>
      <c r="G53" s="147"/>
      <c r="H53" s="61"/>
      <c r="I53" s="61"/>
      <c r="J53" s="61"/>
      <c r="K53" s="61"/>
      <c r="L53" s="61"/>
      <c r="M53" s="55"/>
      <c r="N53" s="61"/>
      <c r="O53" s="3"/>
      <c r="P53" s="3"/>
    </row>
    <row r="54" spans="1:16" ht="103.5" hidden="1" customHeight="1" x14ac:dyDescent="0.2">
      <c r="A54" s="145"/>
      <c r="B54" s="147"/>
      <c r="C54" s="147"/>
      <c r="D54" s="143"/>
      <c r="E54" s="146"/>
      <c r="F54" s="143"/>
      <c r="G54" s="147"/>
      <c r="H54" s="61"/>
      <c r="I54" s="61"/>
      <c r="J54" s="61"/>
      <c r="K54" s="61"/>
      <c r="L54" s="61"/>
      <c r="M54" s="55"/>
      <c r="N54" s="61"/>
      <c r="O54" s="3"/>
      <c r="P54" s="3"/>
    </row>
    <row r="55" spans="1:16" ht="63" hidden="1" customHeight="1" x14ac:dyDescent="0.2">
      <c r="A55" s="145"/>
      <c r="B55" s="147"/>
      <c r="C55" s="147"/>
      <c r="D55" s="143"/>
      <c r="E55" s="146"/>
      <c r="F55" s="143"/>
      <c r="G55" s="147"/>
      <c r="H55" s="61"/>
      <c r="I55" s="61"/>
      <c r="J55" s="61"/>
      <c r="K55" s="61"/>
      <c r="L55" s="61"/>
      <c r="M55" s="55"/>
      <c r="N55" s="61"/>
      <c r="O55" s="3"/>
      <c r="P55" s="3"/>
    </row>
    <row r="56" spans="1:16" ht="65.25" hidden="1" customHeight="1" x14ac:dyDescent="0.2">
      <c r="A56" s="145"/>
      <c r="B56" s="147"/>
      <c r="C56" s="147"/>
      <c r="D56" s="144"/>
      <c r="E56" s="146"/>
      <c r="F56" s="144"/>
      <c r="G56" s="147"/>
      <c r="H56" s="97"/>
      <c r="I56" s="97"/>
      <c r="J56" s="104"/>
      <c r="K56" s="97"/>
      <c r="L56" s="97"/>
      <c r="M56" s="98"/>
      <c r="N56" s="97"/>
      <c r="O56" s="96"/>
      <c r="P56" s="96"/>
    </row>
    <row r="57" spans="1:16" s="183" customFormat="1" ht="129" customHeight="1" x14ac:dyDescent="0.2">
      <c r="A57" s="145"/>
      <c r="B57" s="147"/>
      <c r="C57" s="147"/>
      <c r="D57" s="172" t="s">
        <v>50</v>
      </c>
      <c r="E57" s="146"/>
      <c r="F57" s="172" t="s">
        <v>464</v>
      </c>
      <c r="G57" s="147"/>
      <c r="H57" s="173" t="s">
        <v>389</v>
      </c>
      <c r="I57" s="174">
        <v>1</v>
      </c>
      <c r="J57" s="174">
        <f>75/75</f>
        <v>1</v>
      </c>
      <c r="K57" s="173" t="s">
        <v>405</v>
      </c>
      <c r="L57" s="181" t="s">
        <v>500</v>
      </c>
      <c r="M57" s="182">
        <v>44742</v>
      </c>
      <c r="N57" s="173" t="s">
        <v>543</v>
      </c>
      <c r="O57" s="173" t="s">
        <v>431</v>
      </c>
      <c r="P57" s="173" t="s">
        <v>495</v>
      </c>
    </row>
    <row r="58" spans="1:16" s="183" customFormat="1" ht="129.75" customHeight="1" x14ac:dyDescent="0.2">
      <c r="A58" s="145"/>
      <c r="B58" s="147"/>
      <c r="C58" s="147"/>
      <c r="D58" s="172"/>
      <c r="E58" s="146"/>
      <c r="F58" s="172"/>
      <c r="G58" s="147"/>
      <c r="H58" s="173" t="s">
        <v>389</v>
      </c>
      <c r="I58" s="184" t="s">
        <v>501</v>
      </c>
      <c r="J58" s="174" t="s">
        <v>501</v>
      </c>
      <c r="K58" s="173" t="s">
        <v>405</v>
      </c>
      <c r="L58" s="181" t="s">
        <v>500</v>
      </c>
      <c r="M58" s="182">
        <v>44742</v>
      </c>
      <c r="N58" s="173" t="s">
        <v>522</v>
      </c>
      <c r="O58" s="173" t="s">
        <v>431</v>
      </c>
      <c r="P58" s="173" t="s">
        <v>495</v>
      </c>
    </row>
    <row r="59" spans="1:16" s="183" customFormat="1" ht="117" customHeight="1" x14ac:dyDescent="0.2">
      <c r="A59" s="145"/>
      <c r="B59" s="147"/>
      <c r="C59" s="147"/>
      <c r="D59" s="172"/>
      <c r="E59" s="146"/>
      <c r="F59" s="172"/>
      <c r="G59" s="147"/>
      <c r="H59" s="173" t="s">
        <v>389</v>
      </c>
      <c r="I59" s="184">
        <v>1</v>
      </c>
      <c r="J59" s="174">
        <f>43/43</f>
        <v>1</v>
      </c>
      <c r="K59" s="173" t="s">
        <v>405</v>
      </c>
      <c r="L59" s="181" t="s">
        <v>500</v>
      </c>
      <c r="M59" s="182">
        <v>44742</v>
      </c>
      <c r="N59" s="173" t="s">
        <v>544</v>
      </c>
      <c r="O59" s="173" t="s">
        <v>431</v>
      </c>
      <c r="P59" s="173" t="s">
        <v>495</v>
      </c>
    </row>
    <row r="60" spans="1:16" s="183" customFormat="1" ht="96.75" customHeight="1" x14ac:dyDescent="0.2">
      <c r="A60" s="145"/>
      <c r="B60" s="147"/>
      <c r="C60" s="147"/>
      <c r="D60" s="172"/>
      <c r="E60" s="146"/>
      <c r="F60" s="172"/>
      <c r="G60" s="147"/>
      <c r="H60" s="173" t="s">
        <v>389</v>
      </c>
      <c r="I60" s="184">
        <v>1</v>
      </c>
      <c r="J60" s="174">
        <f>157/157</f>
        <v>1</v>
      </c>
      <c r="K60" s="173" t="s">
        <v>392</v>
      </c>
      <c r="L60" s="181" t="s">
        <v>500</v>
      </c>
      <c r="M60" s="182">
        <v>44742</v>
      </c>
      <c r="N60" s="173" t="s">
        <v>523</v>
      </c>
      <c r="O60" s="173" t="s">
        <v>431</v>
      </c>
      <c r="P60" s="173" t="s">
        <v>495</v>
      </c>
    </row>
    <row r="61" spans="1:16" s="183" customFormat="1" ht="87" customHeight="1" x14ac:dyDescent="0.2">
      <c r="A61" s="145"/>
      <c r="B61" s="147"/>
      <c r="C61" s="147"/>
      <c r="D61" s="172"/>
      <c r="E61" s="146"/>
      <c r="F61" s="172"/>
      <c r="G61" s="147"/>
      <c r="H61" s="173" t="s">
        <v>389</v>
      </c>
      <c r="I61" s="184">
        <v>1</v>
      </c>
      <c r="J61" s="174">
        <f>53/53</f>
        <v>1</v>
      </c>
      <c r="K61" s="173" t="s">
        <v>392</v>
      </c>
      <c r="L61" s="181" t="s">
        <v>500</v>
      </c>
      <c r="M61" s="182">
        <v>44742</v>
      </c>
      <c r="N61" s="173" t="s">
        <v>524</v>
      </c>
      <c r="O61" s="173" t="s">
        <v>431</v>
      </c>
      <c r="P61" s="173" t="s">
        <v>495</v>
      </c>
    </row>
    <row r="62" spans="1:16" s="183" customFormat="1" ht="88.5" customHeight="1" x14ac:dyDescent="0.2">
      <c r="A62" s="145"/>
      <c r="B62" s="147"/>
      <c r="C62" s="147"/>
      <c r="D62" s="172"/>
      <c r="E62" s="146"/>
      <c r="F62" s="172"/>
      <c r="G62" s="147"/>
      <c r="H62" s="173" t="s">
        <v>389</v>
      </c>
      <c r="I62" s="184">
        <v>1</v>
      </c>
      <c r="J62" s="173" t="s">
        <v>578</v>
      </c>
      <c r="K62" s="173" t="s">
        <v>392</v>
      </c>
      <c r="L62" s="181" t="s">
        <v>500</v>
      </c>
      <c r="M62" s="182">
        <v>44742</v>
      </c>
      <c r="N62" s="173" t="s">
        <v>577</v>
      </c>
      <c r="O62" s="173" t="s">
        <v>431</v>
      </c>
      <c r="P62" s="173" t="s">
        <v>495</v>
      </c>
    </row>
    <row r="63" spans="1:16" s="183" customFormat="1" ht="98.25" customHeight="1" x14ac:dyDescent="0.2">
      <c r="A63" s="145"/>
      <c r="B63" s="147"/>
      <c r="C63" s="147"/>
      <c r="D63" s="172"/>
      <c r="E63" s="146"/>
      <c r="F63" s="172"/>
      <c r="G63" s="147"/>
      <c r="H63" s="173" t="s">
        <v>389</v>
      </c>
      <c r="I63" s="184">
        <v>1</v>
      </c>
      <c r="J63" s="173" t="s">
        <v>578</v>
      </c>
      <c r="K63" s="173" t="s">
        <v>392</v>
      </c>
      <c r="L63" s="181" t="s">
        <v>500</v>
      </c>
      <c r="M63" s="182">
        <v>44742</v>
      </c>
      <c r="N63" s="173" t="s">
        <v>586</v>
      </c>
      <c r="O63" s="173" t="s">
        <v>431</v>
      </c>
      <c r="P63" s="173" t="s">
        <v>495</v>
      </c>
    </row>
    <row r="64" spans="1:16" s="183" customFormat="1" ht="87" customHeight="1" x14ac:dyDescent="0.2">
      <c r="A64" s="145"/>
      <c r="B64" s="147"/>
      <c r="C64" s="147"/>
      <c r="D64" s="172"/>
      <c r="E64" s="146"/>
      <c r="F64" s="172"/>
      <c r="G64" s="147"/>
      <c r="H64" s="173" t="s">
        <v>389</v>
      </c>
      <c r="I64" s="184">
        <v>1</v>
      </c>
      <c r="J64" s="174">
        <f>70/70</f>
        <v>1</v>
      </c>
      <c r="K64" s="173" t="s">
        <v>392</v>
      </c>
      <c r="L64" s="181" t="s">
        <v>500</v>
      </c>
      <c r="M64" s="182">
        <v>44742</v>
      </c>
      <c r="N64" s="173" t="s">
        <v>545</v>
      </c>
      <c r="O64" s="173" t="s">
        <v>431</v>
      </c>
      <c r="P64" s="173" t="s">
        <v>495</v>
      </c>
    </row>
    <row r="65" spans="1:16" s="183" customFormat="1" ht="110.25" customHeight="1" x14ac:dyDescent="0.2">
      <c r="A65" s="145"/>
      <c r="B65" s="147"/>
      <c r="C65" s="147"/>
      <c r="D65" s="172"/>
      <c r="E65" s="146"/>
      <c r="F65" s="172"/>
      <c r="G65" s="147"/>
      <c r="H65" s="173" t="s">
        <v>389</v>
      </c>
      <c r="I65" s="184">
        <v>1</v>
      </c>
      <c r="J65" s="174">
        <f>194/194</f>
        <v>1</v>
      </c>
      <c r="K65" s="173" t="s">
        <v>392</v>
      </c>
      <c r="L65" s="181" t="s">
        <v>500</v>
      </c>
      <c r="M65" s="182">
        <v>44742</v>
      </c>
      <c r="N65" s="173" t="s">
        <v>525</v>
      </c>
      <c r="O65" s="173" t="s">
        <v>431</v>
      </c>
      <c r="P65" s="173" t="s">
        <v>495</v>
      </c>
    </row>
    <row r="66" spans="1:16" s="183" customFormat="1" ht="80.25" customHeight="1" x14ac:dyDescent="0.2">
      <c r="A66" s="145"/>
      <c r="B66" s="147"/>
      <c r="C66" s="147"/>
      <c r="D66" s="172"/>
      <c r="E66" s="146"/>
      <c r="F66" s="172"/>
      <c r="G66" s="147"/>
      <c r="H66" s="173" t="s">
        <v>389</v>
      </c>
      <c r="I66" s="184">
        <v>1</v>
      </c>
      <c r="J66" s="174">
        <f>31/31</f>
        <v>1</v>
      </c>
      <c r="K66" s="173" t="s">
        <v>392</v>
      </c>
      <c r="L66" s="181" t="s">
        <v>500</v>
      </c>
      <c r="M66" s="182">
        <v>44742</v>
      </c>
      <c r="N66" s="173" t="s">
        <v>526</v>
      </c>
      <c r="O66" s="173" t="s">
        <v>431</v>
      </c>
      <c r="P66" s="173" t="s">
        <v>495</v>
      </c>
    </row>
    <row r="67" spans="1:16" s="183" customFormat="1" ht="90.75" customHeight="1" x14ac:dyDescent="0.2">
      <c r="A67" s="145"/>
      <c r="B67" s="147"/>
      <c r="C67" s="147"/>
      <c r="D67" s="172"/>
      <c r="E67" s="146"/>
      <c r="F67" s="172"/>
      <c r="G67" s="147"/>
      <c r="H67" s="173" t="s">
        <v>389</v>
      </c>
      <c r="I67" s="184">
        <v>1</v>
      </c>
      <c r="J67" s="174">
        <f>1/1</f>
        <v>1</v>
      </c>
      <c r="K67" s="173" t="s">
        <v>392</v>
      </c>
      <c r="L67" s="181" t="s">
        <v>500</v>
      </c>
      <c r="M67" s="182">
        <v>44742</v>
      </c>
      <c r="N67" s="173" t="s">
        <v>527</v>
      </c>
      <c r="O67" s="173" t="s">
        <v>431</v>
      </c>
      <c r="P67" s="173" t="s">
        <v>495</v>
      </c>
    </row>
    <row r="68" spans="1:16" s="183" customFormat="1" ht="117.75" customHeight="1" x14ac:dyDescent="0.2">
      <c r="A68" s="145"/>
      <c r="B68" s="147"/>
      <c r="C68" s="147"/>
      <c r="D68" s="172"/>
      <c r="E68" s="146"/>
      <c r="F68" s="172"/>
      <c r="G68" s="147"/>
      <c r="H68" s="173" t="s">
        <v>355</v>
      </c>
      <c r="I68" s="174" t="s">
        <v>501</v>
      </c>
      <c r="J68" s="173" t="s">
        <v>572</v>
      </c>
      <c r="K68" s="173" t="s">
        <v>392</v>
      </c>
      <c r="L68" s="173" t="s">
        <v>500</v>
      </c>
      <c r="M68" s="182">
        <v>44742</v>
      </c>
      <c r="N68" s="173" t="s">
        <v>534</v>
      </c>
      <c r="O68" s="173" t="s">
        <v>403</v>
      </c>
      <c r="P68" s="173" t="s">
        <v>437</v>
      </c>
    </row>
    <row r="69" spans="1:16" s="183" customFormat="1" ht="108.75" customHeight="1" x14ac:dyDescent="0.2">
      <c r="A69" s="145"/>
      <c r="B69" s="147"/>
      <c r="C69" s="147"/>
      <c r="D69" s="172"/>
      <c r="E69" s="146"/>
      <c r="F69" s="172"/>
      <c r="G69" s="147"/>
      <c r="H69" s="173" t="s">
        <v>355</v>
      </c>
      <c r="I69" s="174" t="s">
        <v>501</v>
      </c>
      <c r="J69" s="173" t="s">
        <v>572</v>
      </c>
      <c r="K69" s="173" t="s">
        <v>392</v>
      </c>
      <c r="L69" s="173" t="s">
        <v>500</v>
      </c>
      <c r="M69" s="182">
        <v>44742</v>
      </c>
      <c r="N69" s="173" t="s">
        <v>534</v>
      </c>
      <c r="O69" s="173" t="s">
        <v>403</v>
      </c>
      <c r="P69" s="173" t="s">
        <v>437</v>
      </c>
    </row>
    <row r="70" spans="1:16" s="183" customFormat="1" ht="207" customHeight="1" x14ac:dyDescent="0.2">
      <c r="A70" s="178">
        <v>4</v>
      </c>
      <c r="B70" s="179" t="s">
        <v>33</v>
      </c>
      <c r="C70" s="172" t="s">
        <v>54</v>
      </c>
      <c r="D70" s="180" t="s">
        <v>38</v>
      </c>
      <c r="E70" s="172" t="s">
        <v>57</v>
      </c>
      <c r="F70" s="180" t="s">
        <v>465</v>
      </c>
      <c r="G70" s="179" t="s">
        <v>58</v>
      </c>
      <c r="H70" s="173" t="s">
        <v>360</v>
      </c>
      <c r="I70" s="174">
        <v>1</v>
      </c>
      <c r="J70" s="185">
        <f>310/338</f>
        <v>0.91715976331360949</v>
      </c>
      <c r="K70" s="173" t="s">
        <v>405</v>
      </c>
      <c r="L70" s="181" t="s">
        <v>500</v>
      </c>
      <c r="M70" s="182">
        <v>44742</v>
      </c>
      <c r="N70" s="173" t="s">
        <v>562</v>
      </c>
      <c r="O70" s="173" t="s">
        <v>438</v>
      </c>
      <c r="P70" s="173" t="s">
        <v>440</v>
      </c>
    </row>
    <row r="71" spans="1:16" s="183" customFormat="1" ht="240" x14ac:dyDescent="0.2">
      <c r="A71" s="178"/>
      <c r="B71" s="179"/>
      <c r="C71" s="172"/>
      <c r="D71" s="180" t="s">
        <v>39</v>
      </c>
      <c r="E71" s="172"/>
      <c r="F71" s="180" t="s">
        <v>466</v>
      </c>
      <c r="G71" s="179"/>
      <c r="H71" s="173" t="s">
        <v>530</v>
      </c>
      <c r="I71" s="184">
        <v>1</v>
      </c>
      <c r="J71" s="174">
        <v>1</v>
      </c>
      <c r="K71" s="173" t="s">
        <v>405</v>
      </c>
      <c r="L71" s="173" t="s">
        <v>517</v>
      </c>
      <c r="M71" s="182">
        <v>44742</v>
      </c>
      <c r="N71" s="173" t="s">
        <v>535</v>
      </c>
      <c r="O71" s="173" t="s">
        <v>407</v>
      </c>
      <c r="P71" s="173" t="s">
        <v>443</v>
      </c>
    </row>
    <row r="72" spans="1:16" s="183" customFormat="1" ht="159" customHeight="1" x14ac:dyDescent="0.2">
      <c r="A72" s="178"/>
      <c r="B72" s="179"/>
      <c r="C72" s="172"/>
      <c r="D72" s="180" t="s">
        <v>55</v>
      </c>
      <c r="E72" s="172"/>
      <c r="F72" s="180" t="s">
        <v>467</v>
      </c>
      <c r="G72" s="179"/>
      <c r="H72" s="173" t="s">
        <v>604</v>
      </c>
      <c r="I72" s="184">
        <v>1</v>
      </c>
      <c r="J72" s="174">
        <f>+(2)/4</f>
        <v>0.5</v>
      </c>
      <c r="K72" s="173" t="s">
        <v>405</v>
      </c>
      <c r="L72" s="181" t="s">
        <v>517</v>
      </c>
      <c r="M72" s="182">
        <v>44742</v>
      </c>
      <c r="N72" s="173" t="s">
        <v>605</v>
      </c>
      <c r="O72" s="173" t="s">
        <v>407</v>
      </c>
      <c r="P72" s="173" t="s">
        <v>443</v>
      </c>
    </row>
    <row r="73" spans="1:16" s="183" customFormat="1" ht="150" customHeight="1" x14ac:dyDescent="0.2">
      <c r="A73" s="178"/>
      <c r="B73" s="179"/>
      <c r="C73" s="172"/>
      <c r="D73" s="180" t="s">
        <v>56</v>
      </c>
      <c r="E73" s="172"/>
      <c r="F73" s="180" t="s">
        <v>468</v>
      </c>
      <c r="G73" s="179"/>
      <c r="H73" s="173" t="s">
        <v>532</v>
      </c>
      <c r="I73" s="184">
        <v>1</v>
      </c>
      <c r="J73" s="174">
        <f>+(8)/8</f>
        <v>1</v>
      </c>
      <c r="K73" s="173" t="s">
        <v>405</v>
      </c>
      <c r="L73" s="181" t="s">
        <v>517</v>
      </c>
      <c r="M73" s="182">
        <v>44742</v>
      </c>
      <c r="N73" s="173" t="s">
        <v>606</v>
      </c>
      <c r="O73" s="173" t="s">
        <v>407</v>
      </c>
      <c r="P73" s="173" t="s">
        <v>443</v>
      </c>
    </row>
    <row r="74" spans="1:16" ht="39.950000000000003" hidden="1" customHeight="1" x14ac:dyDescent="0.2">
      <c r="A74" s="147">
        <v>5</v>
      </c>
      <c r="B74" s="147" t="s">
        <v>34</v>
      </c>
      <c r="C74" s="146" t="s">
        <v>59</v>
      </c>
      <c r="D74" s="62" t="s">
        <v>60</v>
      </c>
      <c r="E74" s="146" t="s">
        <v>69</v>
      </c>
      <c r="F74" s="62" t="s">
        <v>469</v>
      </c>
      <c r="G74" s="147" t="s">
        <v>70</v>
      </c>
      <c r="H74" s="81"/>
      <c r="I74" s="81"/>
      <c r="J74" s="95" t="s">
        <v>491</v>
      </c>
      <c r="K74" s="81"/>
      <c r="L74" s="81"/>
      <c r="M74" s="81"/>
      <c r="N74" s="81"/>
      <c r="O74" s="61"/>
      <c r="P74" s="61"/>
    </row>
    <row r="75" spans="1:16" ht="39.950000000000003" hidden="1" customHeight="1" x14ac:dyDescent="0.2">
      <c r="A75" s="147"/>
      <c r="B75" s="147"/>
      <c r="C75" s="146"/>
      <c r="D75" s="62" t="s">
        <v>61</v>
      </c>
      <c r="E75" s="146"/>
      <c r="F75" s="146" t="s">
        <v>470</v>
      </c>
      <c r="G75" s="147"/>
      <c r="H75" s="61"/>
      <c r="I75" s="61"/>
      <c r="J75" s="95" t="s">
        <v>491</v>
      </c>
      <c r="K75" s="75"/>
      <c r="L75" s="61"/>
      <c r="M75" s="82"/>
      <c r="N75" s="61"/>
      <c r="O75" s="61"/>
      <c r="P75" s="61"/>
    </row>
    <row r="76" spans="1:16" ht="54" hidden="1" customHeight="1" x14ac:dyDescent="0.2">
      <c r="A76" s="147"/>
      <c r="B76" s="147"/>
      <c r="C76" s="146"/>
      <c r="D76" s="146" t="s">
        <v>45</v>
      </c>
      <c r="E76" s="146"/>
      <c r="F76" s="146"/>
      <c r="G76" s="147"/>
      <c r="H76" s="61"/>
      <c r="I76" s="61"/>
      <c r="J76" s="61"/>
      <c r="K76" s="61"/>
      <c r="L76" s="61"/>
      <c r="M76" s="61"/>
      <c r="N76" s="61"/>
      <c r="O76" s="61"/>
      <c r="P76" s="61"/>
    </row>
    <row r="77" spans="1:16" ht="60" hidden="1" customHeight="1" x14ac:dyDescent="0.2">
      <c r="A77" s="147"/>
      <c r="B77" s="147"/>
      <c r="C77" s="146"/>
      <c r="D77" s="146"/>
      <c r="E77" s="146"/>
      <c r="F77" s="146"/>
      <c r="G77" s="147"/>
      <c r="H77" s="61"/>
      <c r="I77" s="61"/>
      <c r="J77" s="61"/>
      <c r="K77" s="82"/>
      <c r="L77" s="82"/>
      <c r="M77" s="82"/>
      <c r="N77" s="61"/>
      <c r="O77" s="61"/>
      <c r="P77" s="61"/>
    </row>
    <row r="78" spans="1:16" ht="61.5" hidden="1" customHeight="1" x14ac:dyDescent="0.2">
      <c r="A78" s="147"/>
      <c r="B78" s="147"/>
      <c r="C78" s="146"/>
      <c r="D78" s="146" t="s">
        <v>62</v>
      </c>
      <c r="E78" s="146"/>
      <c r="F78" s="146" t="s">
        <v>471</v>
      </c>
      <c r="G78" s="147"/>
      <c r="H78" s="61"/>
      <c r="I78" s="61"/>
      <c r="J78" s="61"/>
      <c r="K78" s="59"/>
      <c r="L78" s="61"/>
      <c r="M78" s="61"/>
      <c r="N78" s="61"/>
      <c r="O78" s="61"/>
      <c r="P78" s="61"/>
    </row>
    <row r="79" spans="1:16" ht="39.950000000000003" hidden="1" customHeight="1" x14ac:dyDescent="0.2">
      <c r="A79" s="147"/>
      <c r="B79" s="147"/>
      <c r="C79" s="146"/>
      <c r="D79" s="146"/>
      <c r="E79" s="146"/>
      <c r="F79" s="146"/>
      <c r="G79" s="147"/>
      <c r="H79" s="97"/>
      <c r="I79" s="99"/>
      <c r="J79" s="97"/>
      <c r="K79" s="105"/>
      <c r="L79" s="99"/>
      <c r="M79" s="99"/>
      <c r="N79" s="97"/>
      <c r="O79" s="97"/>
      <c r="P79" s="97"/>
    </row>
    <row r="80" spans="1:16" ht="69" hidden="1" customHeight="1" x14ac:dyDescent="0.2">
      <c r="A80" s="147"/>
      <c r="B80" s="147"/>
      <c r="C80" s="146"/>
      <c r="D80" s="146"/>
      <c r="E80" s="146"/>
      <c r="F80" s="146"/>
      <c r="G80" s="147"/>
      <c r="H80" s="61" t="s">
        <v>151</v>
      </c>
      <c r="I80" s="82"/>
      <c r="J80" s="82"/>
      <c r="K80" s="80"/>
      <c r="L80" s="82"/>
      <c r="M80" s="82"/>
      <c r="N80" s="61"/>
      <c r="O80" s="61"/>
      <c r="P80" s="61" t="s">
        <v>497</v>
      </c>
    </row>
    <row r="81" spans="1:16" ht="110.25" hidden="1" customHeight="1" x14ac:dyDescent="0.2">
      <c r="A81" s="147"/>
      <c r="B81" s="147"/>
      <c r="C81" s="146"/>
      <c r="D81" s="62" t="s">
        <v>63</v>
      </c>
      <c r="E81" s="146"/>
      <c r="F81" s="146" t="s">
        <v>472</v>
      </c>
      <c r="G81" s="147"/>
      <c r="H81" s="61"/>
      <c r="I81" s="61"/>
      <c r="J81" s="61"/>
      <c r="K81" s="59"/>
      <c r="L81" s="61"/>
      <c r="M81" s="61"/>
      <c r="N81" s="61"/>
      <c r="O81" s="61"/>
      <c r="P81" s="61"/>
    </row>
    <row r="82" spans="1:16" ht="96" hidden="1" x14ac:dyDescent="0.2">
      <c r="A82" s="147"/>
      <c r="B82" s="147"/>
      <c r="C82" s="146"/>
      <c r="D82" s="62" t="s">
        <v>64</v>
      </c>
      <c r="E82" s="146"/>
      <c r="F82" s="146"/>
      <c r="G82" s="147"/>
      <c r="H82" s="61"/>
      <c r="I82" s="61"/>
      <c r="J82" s="61"/>
      <c r="K82" s="59"/>
      <c r="L82" s="61"/>
      <c r="M82" s="61"/>
      <c r="N82" s="61"/>
      <c r="O82" s="61"/>
      <c r="P82" s="61"/>
    </row>
    <row r="83" spans="1:16" ht="230.25" hidden="1" customHeight="1" x14ac:dyDescent="0.2">
      <c r="A83" s="147"/>
      <c r="B83" s="147"/>
      <c r="C83" s="146"/>
      <c r="D83" s="62" t="s">
        <v>65</v>
      </c>
      <c r="E83" s="146"/>
      <c r="F83" s="148" t="s">
        <v>473</v>
      </c>
      <c r="G83" s="147"/>
      <c r="H83" s="61"/>
      <c r="I83" s="61"/>
      <c r="J83" s="82"/>
      <c r="K83" s="61"/>
      <c r="L83" s="82"/>
      <c r="M83" s="56"/>
      <c r="N83" s="61"/>
      <c r="O83" s="61"/>
      <c r="P83" s="61"/>
    </row>
    <row r="84" spans="1:16" ht="108.75" hidden="1" customHeight="1" x14ac:dyDescent="0.2">
      <c r="A84" s="147"/>
      <c r="B84" s="147"/>
      <c r="C84" s="146"/>
      <c r="D84" s="148" t="s">
        <v>66</v>
      </c>
      <c r="E84" s="146"/>
      <c r="F84" s="149"/>
      <c r="G84" s="147"/>
      <c r="H84" s="61"/>
      <c r="I84" s="61"/>
      <c r="J84" s="82"/>
      <c r="K84" s="61"/>
      <c r="L84" s="82"/>
      <c r="M84" s="56"/>
      <c r="N84" s="61"/>
      <c r="O84" s="61"/>
      <c r="P84" s="61"/>
    </row>
    <row r="85" spans="1:16" ht="138.75" hidden="1" customHeight="1" x14ac:dyDescent="0.2">
      <c r="A85" s="147"/>
      <c r="B85" s="147"/>
      <c r="C85" s="146"/>
      <c r="D85" s="149"/>
      <c r="E85" s="146"/>
      <c r="F85" s="149"/>
      <c r="G85" s="147"/>
      <c r="H85" s="61"/>
      <c r="I85" s="61"/>
      <c r="J85" s="82"/>
      <c r="K85" s="61"/>
      <c r="L85" s="82"/>
      <c r="M85" s="56"/>
      <c r="N85" s="61"/>
      <c r="O85" s="61"/>
      <c r="P85" s="61"/>
    </row>
    <row r="86" spans="1:16" ht="99.75" hidden="1" customHeight="1" x14ac:dyDescent="0.2">
      <c r="A86" s="147"/>
      <c r="B86" s="147"/>
      <c r="C86" s="146"/>
      <c r="D86" s="149"/>
      <c r="E86" s="146"/>
      <c r="F86" s="149"/>
      <c r="G86" s="147"/>
      <c r="H86" s="61"/>
      <c r="I86" s="61"/>
      <c r="J86" s="82"/>
      <c r="K86" s="61"/>
      <c r="L86" s="82"/>
      <c r="M86" s="56"/>
      <c r="N86" s="61"/>
      <c r="O86" s="61"/>
      <c r="P86" s="61"/>
    </row>
    <row r="87" spans="1:16" ht="93" hidden="1" customHeight="1" x14ac:dyDescent="0.2">
      <c r="A87" s="147"/>
      <c r="B87" s="147"/>
      <c r="C87" s="146"/>
      <c r="D87" s="149"/>
      <c r="E87" s="146"/>
      <c r="F87" s="149"/>
      <c r="G87" s="147"/>
      <c r="H87" s="61"/>
      <c r="I87" s="61"/>
      <c r="J87" s="82"/>
      <c r="K87" s="61"/>
      <c r="L87" s="61"/>
      <c r="M87" s="56"/>
      <c r="N87" s="61"/>
      <c r="O87" s="61"/>
      <c r="P87" s="61"/>
    </row>
    <row r="88" spans="1:16" ht="103.5" hidden="1" customHeight="1" x14ac:dyDescent="0.2">
      <c r="A88" s="147"/>
      <c r="B88" s="147"/>
      <c r="C88" s="146"/>
      <c r="D88" s="149"/>
      <c r="E88" s="146"/>
      <c r="F88" s="149"/>
      <c r="G88" s="147"/>
      <c r="H88" s="61"/>
      <c r="I88" s="61"/>
      <c r="J88" s="82"/>
      <c r="K88" s="61"/>
      <c r="L88" s="82"/>
      <c r="M88" s="56"/>
      <c r="N88" s="61"/>
      <c r="O88" s="61"/>
      <c r="P88" s="61"/>
    </row>
    <row r="89" spans="1:16" ht="74.25" hidden="1" customHeight="1" x14ac:dyDescent="0.2">
      <c r="A89" s="147"/>
      <c r="B89" s="147"/>
      <c r="C89" s="146"/>
      <c r="D89" s="150"/>
      <c r="E89" s="146"/>
      <c r="F89" s="150"/>
      <c r="G89" s="147"/>
      <c r="H89" s="97"/>
      <c r="I89" s="97"/>
      <c r="J89" s="99"/>
      <c r="K89" s="97"/>
      <c r="L89" s="99"/>
      <c r="M89" s="106"/>
      <c r="N89" s="97"/>
      <c r="O89" s="97"/>
      <c r="P89" s="97"/>
    </row>
    <row r="90" spans="1:16" ht="65.25" hidden="1" customHeight="1" x14ac:dyDescent="0.2">
      <c r="A90" s="147"/>
      <c r="B90" s="147"/>
      <c r="C90" s="146"/>
      <c r="D90" s="146" t="s">
        <v>67</v>
      </c>
      <c r="E90" s="146"/>
      <c r="F90" s="146" t="s">
        <v>474</v>
      </c>
      <c r="G90" s="147"/>
      <c r="H90" s="100" t="s">
        <v>61</v>
      </c>
      <c r="I90" s="100"/>
      <c r="J90" s="103"/>
      <c r="K90" s="100"/>
      <c r="L90" s="107"/>
      <c r="M90" s="108"/>
      <c r="N90" s="100"/>
      <c r="O90" s="100" t="s">
        <v>409</v>
      </c>
      <c r="P90" s="100" t="s">
        <v>410</v>
      </c>
    </row>
    <row r="91" spans="1:16" s="183" customFormat="1" ht="61.5" customHeight="1" x14ac:dyDescent="0.2">
      <c r="A91" s="147"/>
      <c r="B91" s="147"/>
      <c r="C91" s="146"/>
      <c r="D91" s="146"/>
      <c r="E91" s="146"/>
      <c r="F91" s="146"/>
      <c r="G91" s="147"/>
      <c r="H91" s="173" t="s">
        <v>371</v>
      </c>
      <c r="I91" s="184" t="s">
        <v>511</v>
      </c>
      <c r="J91" s="181" t="s">
        <v>501</v>
      </c>
      <c r="K91" s="181" t="s">
        <v>405</v>
      </c>
      <c r="L91" s="181" t="s">
        <v>501</v>
      </c>
      <c r="M91" s="182">
        <v>44742</v>
      </c>
      <c r="N91" s="173" t="s">
        <v>528</v>
      </c>
      <c r="O91" s="173" t="s">
        <v>445</v>
      </c>
      <c r="P91" s="173" t="s">
        <v>446</v>
      </c>
    </row>
    <row r="92" spans="1:16" ht="33" hidden="1" customHeight="1" x14ac:dyDescent="0.2">
      <c r="A92" s="147"/>
      <c r="B92" s="147"/>
      <c r="C92" s="146"/>
      <c r="D92" s="146"/>
      <c r="E92" s="146"/>
      <c r="F92" s="146"/>
      <c r="G92" s="147"/>
      <c r="H92" s="100" t="s">
        <v>381</v>
      </c>
      <c r="I92" s="103"/>
      <c r="J92" s="103"/>
      <c r="K92" s="100"/>
      <c r="L92" s="100"/>
      <c r="M92" s="108"/>
      <c r="N92" s="107"/>
      <c r="O92" s="100" t="s">
        <v>413</v>
      </c>
      <c r="P92" s="100" t="s">
        <v>448</v>
      </c>
    </row>
    <row r="93" spans="1:16" s="183" customFormat="1" ht="66.75" customHeight="1" x14ac:dyDescent="0.2">
      <c r="A93" s="147"/>
      <c r="B93" s="147"/>
      <c r="C93" s="146"/>
      <c r="D93" s="146"/>
      <c r="E93" s="146"/>
      <c r="F93" s="146"/>
      <c r="G93" s="147"/>
      <c r="H93" s="173" t="s">
        <v>423</v>
      </c>
      <c r="I93" s="184" t="s">
        <v>501</v>
      </c>
      <c r="J93" s="184" t="s">
        <v>501</v>
      </c>
      <c r="K93" s="181" t="s">
        <v>405</v>
      </c>
      <c r="L93" s="173" t="s">
        <v>540</v>
      </c>
      <c r="M93" s="182">
        <v>44742</v>
      </c>
      <c r="N93" s="173" t="s">
        <v>541</v>
      </c>
      <c r="O93" s="173" t="s">
        <v>424</v>
      </c>
      <c r="P93" s="173" t="s">
        <v>449</v>
      </c>
    </row>
    <row r="94" spans="1:16" s="183" customFormat="1" ht="57.75" customHeight="1" x14ac:dyDescent="0.2">
      <c r="A94" s="147"/>
      <c r="B94" s="147"/>
      <c r="C94" s="146"/>
      <c r="D94" s="146"/>
      <c r="E94" s="146"/>
      <c r="F94" s="146"/>
      <c r="G94" s="147"/>
      <c r="H94" s="173" t="s">
        <v>450</v>
      </c>
      <c r="I94" s="174">
        <v>1</v>
      </c>
      <c r="J94" s="174">
        <v>1</v>
      </c>
      <c r="K94" s="173" t="s">
        <v>518</v>
      </c>
      <c r="L94" s="173" t="s">
        <v>609</v>
      </c>
      <c r="M94" s="182">
        <v>44742</v>
      </c>
      <c r="N94" s="173" t="s">
        <v>574</v>
      </c>
      <c r="O94" s="173" t="s">
        <v>427</v>
      </c>
      <c r="P94" s="173" t="s">
        <v>452</v>
      </c>
    </row>
    <row r="95" spans="1:16" s="183" customFormat="1" ht="90" customHeight="1" x14ac:dyDescent="0.2">
      <c r="A95" s="147"/>
      <c r="B95" s="147"/>
      <c r="C95" s="146"/>
      <c r="D95" s="146"/>
      <c r="E95" s="146"/>
      <c r="F95" s="146"/>
      <c r="G95" s="147"/>
      <c r="H95" s="173" t="s">
        <v>426</v>
      </c>
      <c r="I95" s="174">
        <v>1</v>
      </c>
      <c r="J95" s="110">
        <f>1*100%</f>
        <v>1</v>
      </c>
      <c r="K95" s="173" t="s">
        <v>405</v>
      </c>
      <c r="L95" s="173" t="s">
        <v>500</v>
      </c>
      <c r="M95" s="182">
        <v>44742</v>
      </c>
      <c r="N95" s="173" t="s">
        <v>607</v>
      </c>
      <c r="O95" s="173" t="s">
        <v>427</v>
      </c>
      <c r="P95" s="173" t="s">
        <v>452</v>
      </c>
    </row>
    <row r="96" spans="1:16" s="183" customFormat="1" ht="171" customHeight="1" x14ac:dyDescent="0.2">
      <c r="A96" s="147"/>
      <c r="B96" s="147"/>
      <c r="C96" s="146"/>
      <c r="D96" s="180" t="s">
        <v>68</v>
      </c>
      <c r="E96" s="146"/>
      <c r="F96" s="146"/>
      <c r="G96" s="147"/>
      <c r="H96" s="173" t="s">
        <v>426</v>
      </c>
      <c r="I96" s="173" t="s">
        <v>501</v>
      </c>
      <c r="J96" s="173" t="s">
        <v>536</v>
      </c>
      <c r="K96" s="173" t="s">
        <v>519</v>
      </c>
      <c r="L96" s="173"/>
      <c r="M96" s="182">
        <v>44651</v>
      </c>
      <c r="N96" s="173" t="s">
        <v>603</v>
      </c>
      <c r="O96" s="173" t="s">
        <v>427</v>
      </c>
      <c r="P96" s="173" t="s">
        <v>452</v>
      </c>
    </row>
    <row r="97" spans="1:16" ht="99" hidden="1" customHeight="1" x14ac:dyDescent="0.2">
      <c r="A97" s="145">
        <v>6</v>
      </c>
      <c r="B97" s="147" t="s">
        <v>35</v>
      </c>
      <c r="C97" s="146" t="s">
        <v>71</v>
      </c>
      <c r="D97" s="146" t="s">
        <v>62</v>
      </c>
      <c r="E97" s="147" t="s">
        <v>316</v>
      </c>
      <c r="F97" s="62" t="s">
        <v>475</v>
      </c>
      <c r="G97" s="147" t="s">
        <v>73</v>
      </c>
      <c r="H97" s="61"/>
      <c r="I97" s="65"/>
      <c r="J97" s="65"/>
      <c r="K97" s="65"/>
      <c r="L97" s="65"/>
      <c r="M97" s="91"/>
      <c r="N97" s="65"/>
      <c r="O97" s="61"/>
      <c r="P97" s="61"/>
    </row>
    <row r="98" spans="1:16" ht="109.5" hidden="1" customHeight="1" x14ac:dyDescent="0.2">
      <c r="A98" s="145"/>
      <c r="B98" s="147"/>
      <c r="C98" s="146"/>
      <c r="D98" s="146"/>
      <c r="E98" s="147"/>
      <c r="F98" s="62" t="s">
        <v>476</v>
      </c>
      <c r="G98" s="147"/>
      <c r="H98" s="138"/>
      <c r="I98" s="148"/>
      <c r="J98" s="148"/>
      <c r="K98" s="148"/>
      <c r="L98" s="148"/>
      <c r="M98" s="170"/>
      <c r="N98" s="148"/>
      <c r="O98" s="138"/>
      <c r="P98" s="138"/>
    </row>
    <row r="99" spans="1:16" ht="59.25" hidden="1" customHeight="1" x14ac:dyDescent="0.2">
      <c r="A99" s="145"/>
      <c r="B99" s="147"/>
      <c r="C99" s="146"/>
      <c r="D99" s="146" t="s">
        <v>37</v>
      </c>
      <c r="E99" s="147"/>
      <c r="F99" s="62" t="s">
        <v>477</v>
      </c>
      <c r="G99" s="147"/>
      <c r="H99" s="139"/>
      <c r="I99" s="150"/>
      <c r="J99" s="150"/>
      <c r="K99" s="150"/>
      <c r="L99" s="150"/>
      <c r="M99" s="171"/>
      <c r="N99" s="150"/>
      <c r="O99" s="139"/>
      <c r="P99" s="139"/>
    </row>
    <row r="100" spans="1:16" ht="113.25" hidden="1" customHeight="1" x14ac:dyDescent="0.2">
      <c r="A100" s="145"/>
      <c r="B100" s="147"/>
      <c r="C100" s="146"/>
      <c r="D100" s="146"/>
      <c r="E100" s="147"/>
      <c r="F100" s="62" t="s">
        <v>478</v>
      </c>
      <c r="G100" s="147"/>
      <c r="H100" s="61"/>
      <c r="I100" s="78"/>
      <c r="J100" s="82"/>
      <c r="K100" s="78"/>
      <c r="L100" s="78"/>
      <c r="M100" s="78"/>
      <c r="N100" s="61"/>
      <c r="O100" s="61"/>
      <c r="P100" s="61"/>
    </row>
    <row r="101" spans="1:16" ht="93" hidden="1" customHeight="1" x14ac:dyDescent="0.2">
      <c r="A101" s="145"/>
      <c r="B101" s="147"/>
      <c r="C101" s="146"/>
      <c r="D101" s="146" t="s">
        <v>51</v>
      </c>
      <c r="E101" s="147"/>
      <c r="F101" s="62" t="s">
        <v>479</v>
      </c>
      <c r="G101" s="147"/>
      <c r="H101" s="61"/>
      <c r="I101" s="78"/>
      <c r="J101" s="82"/>
      <c r="K101" s="78"/>
      <c r="L101" s="78"/>
      <c r="M101" s="78"/>
      <c r="N101" s="61"/>
      <c r="O101" s="61"/>
      <c r="P101" s="61"/>
    </row>
    <row r="102" spans="1:16" ht="94.5" hidden="1" customHeight="1" x14ac:dyDescent="0.2">
      <c r="A102" s="145"/>
      <c r="B102" s="147"/>
      <c r="C102" s="146"/>
      <c r="D102" s="146"/>
      <c r="E102" s="147"/>
      <c r="F102" s="62" t="s">
        <v>480</v>
      </c>
      <c r="G102" s="147"/>
      <c r="H102" s="97"/>
      <c r="I102" s="93"/>
      <c r="J102" s="99"/>
      <c r="K102" s="93"/>
      <c r="L102" s="93"/>
      <c r="M102" s="93"/>
      <c r="N102" s="97"/>
      <c r="O102" s="97"/>
      <c r="P102" s="97"/>
    </row>
    <row r="103" spans="1:16" s="183" customFormat="1" ht="74.25" customHeight="1" x14ac:dyDescent="0.2">
      <c r="A103" s="145"/>
      <c r="B103" s="147"/>
      <c r="C103" s="146"/>
      <c r="D103" s="172" t="s">
        <v>45</v>
      </c>
      <c r="E103" s="147"/>
      <c r="F103" s="180" t="s">
        <v>481</v>
      </c>
      <c r="G103" s="147"/>
      <c r="H103" s="173" t="s">
        <v>426</v>
      </c>
      <c r="I103" s="174">
        <v>1</v>
      </c>
      <c r="J103" s="186">
        <f>54/58</f>
        <v>0.93103448275862066</v>
      </c>
      <c r="K103" s="181" t="s">
        <v>405</v>
      </c>
      <c r="L103" s="181" t="s">
        <v>513</v>
      </c>
      <c r="M103" s="182">
        <v>44742</v>
      </c>
      <c r="N103" s="187" t="s">
        <v>546</v>
      </c>
      <c r="O103" s="173" t="s">
        <v>445</v>
      </c>
      <c r="P103" s="173" t="s">
        <v>446</v>
      </c>
    </row>
    <row r="104" spans="1:16" s="183" customFormat="1" ht="106.5" customHeight="1" x14ac:dyDescent="0.2">
      <c r="A104" s="145"/>
      <c r="B104" s="147"/>
      <c r="C104" s="146"/>
      <c r="D104" s="172"/>
      <c r="E104" s="147"/>
      <c r="F104" s="180" t="s">
        <v>482</v>
      </c>
      <c r="G104" s="147"/>
      <c r="H104" s="173" t="s">
        <v>426</v>
      </c>
      <c r="I104" s="174">
        <v>1</v>
      </c>
      <c r="J104" s="174">
        <f>58/58</f>
        <v>1</v>
      </c>
      <c r="K104" s="181" t="s">
        <v>405</v>
      </c>
      <c r="L104" s="181" t="s">
        <v>513</v>
      </c>
      <c r="M104" s="182">
        <v>44742</v>
      </c>
      <c r="N104" s="187" t="s">
        <v>547</v>
      </c>
      <c r="O104" s="173" t="s">
        <v>445</v>
      </c>
      <c r="P104" s="173" t="s">
        <v>446</v>
      </c>
    </row>
    <row r="105" spans="1:16" ht="79.5" hidden="1" customHeight="1" x14ac:dyDescent="0.2">
      <c r="A105" s="145"/>
      <c r="B105" s="147"/>
      <c r="C105" s="146"/>
      <c r="D105" s="62" t="s">
        <v>44</v>
      </c>
      <c r="E105" s="147"/>
      <c r="F105" s="62" t="s">
        <v>483</v>
      </c>
      <c r="G105" s="147"/>
      <c r="H105" s="61"/>
      <c r="I105" s="78"/>
      <c r="J105" s="82"/>
      <c r="K105" s="78"/>
      <c r="L105" s="78"/>
      <c r="M105" s="78"/>
      <c r="N105" s="61"/>
      <c r="O105" s="61"/>
      <c r="P105" s="61"/>
    </row>
    <row r="106" spans="1:16" ht="69" hidden="1" customHeight="1" x14ac:dyDescent="0.2">
      <c r="A106" s="145"/>
      <c r="B106" s="147"/>
      <c r="C106" s="146"/>
      <c r="D106" s="146" t="s">
        <v>72</v>
      </c>
      <c r="E106" s="147"/>
      <c r="F106" s="62" t="s">
        <v>484</v>
      </c>
      <c r="G106" s="147"/>
      <c r="H106" s="61"/>
      <c r="I106" s="78"/>
      <c r="J106" s="82"/>
      <c r="K106" s="78"/>
      <c r="L106" s="78"/>
      <c r="M106" s="78"/>
      <c r="N106" s="61"/>
      <c r="O106" s="61"/>
      <c r="P106" s="61"/>
    </row>
    <row r="107" spans="1:16" ht="82.5" hidden="1" customHeight="1" x14ac:dyDescent="0.2">
      <c r="A107" s="145"/>
      <c r="B107" s="147"/>
      <c r="C107" s="146"/>
      <c r="D107" s="146"/>
      <c r="E107" s="147"/>
      <c r="F107" s="62" t="s">
        <v>485</v>
      </c>
      <c r="G107" s="147"/>
      <c r="H107" s="61"/>
      <c r="I107" s="78"/>
      <c r="J107" s="82"/>
      <c r="K107" s="78"/>
      <c r="L107" s="78"/>
      <c r="M107" s="78"/>
      <c r="N107" s="61"/>
      <c r="O107" s="61"/>
      <c r="P107" s="61"/>
    </row>
    <row r="108" spans="1:16" ht="409.5" hidden="1" customHeight="1" x14ac:dyDescent="0.2">
      <c r="A108" s="145">
        <v>7</v>
      </c>
      <c r="B108" s="147" t="s">
        <v>36</v>
      </c>
      <c r="C108" s="146" t="s">
        <v>74</v>
      </c>
      <c r="D108" s="61" t="s">
        <v>75</v>
      </c>
      <c r="E108" s="147" t="s">
        <v>78</v>
      </c>
      <c r="F108" s="61" t="s">
        <v>486</v>
      </c>
      <c r="G108" s="147" t="s">
        <v>312</v>
      </c>
      <c r="H108" s="61"/>
      <c r="I108" s="61"/>
      <c r="J108" s="73"/>
      <c r="K108" s="82"/>
      <c r="L108" s="61"/>
      <c r="M108" s="56"/>
      <c r="N108" s="61"/>
      <c r="O108" s="61"/>
      <c r="P108" s="61"/>
    </row>
    <row r="109" spans="1:16" ht="78" hidden="1" customHeight="1" x14ac:dyDescent="0.2">
      <c r="A109" s="145"/>
      <c r="B109" s="147"/>
      <c r="C109" s="146"/>
      <c r="D109" s="62" t="s">
        <v>45</v>
      </c>
      <c r="E109" s="147"/>
      <c r="F109" s="147" t="s">
        <v>487</v>
      </c>
      <c r="G109" s="147"/>
      <c r="H109" s="61"/>
      <c r="I109" s="61"/>
      <c r="J109" s="73"/>
      <c r="K109" s="82"/>
      <c r="L109" s="61"/>
      <c r="M109" s="56"/>
      <c r="N109" s="61"/>
      <c r="O109" s="61"/>
      <c r="P109" s="61"/>
    </row>
    <row r="110" spans="1:16" ht="270" hidden="1" customHeight="1" x14ac:dyDescent="0.2">
      <c r="A110" s="145"/>
      <c r="B110" s="147"/>
      <c r="C110" s="146"/>
      <c r="D110" s="62" t="s">
        <v>44</v>
      </c>
      <c r="E110" s="147"/>
      <c r="F110" s="147"/>
      <c r="G110" s="147"/>
      <c r="H110" s="61"/>
      <c r="I110" s="61"/>
      <c r="J110" s="61"/>
      <c r="K110" s="82"/>
      <c r="L110" s="61"/>
      <c r="M110" s="56"/>
      <c r="N110" s="61"/>
      <c r="O110" s="61"/>
      <c r="P110" s="61"/>
    </row>
    <row r="111" spans="1:16" ht="54.75" hidden="1" customHeight="1" x14ac:dyDescent="0.2">
      <c r="A111" s="145"/>
      <c r="B111" s="147"/>
      <c r="C111" s="146"/>
      <c r="D111" s="62" t="s">
        <v>62</v>
      </c>
      <c r="E111" s="147"/>
      <c r="F111" s="146" t="s">
        <v>488</v>
      </c>
      <c r="G111" s="147"/>
      <c r="H111" s="61"/>
      <c r="I111" s="78"/>
      <c r="J111" s="82"/>
      <c r="K111" s="82"/>
      <c r="L111" s="61"/>
      <c r="M111" s="61"/>
      <c r="N111" s="61"/>
      <c r="O111" s="61"/>
      <c r="P111" s="61"/>
    </row>
    <row r="112" spans="1:16" ht="60" hidden="1" customHeight="1" x14ac:dyDescent="0.2">
      <c r="A112" s="145"/>
      <c r="B112" s="147"/>
      <c r="C112" s="146"/>
      <c r="D112" s="62" t="s">
        <v>61</v>
      </c>
      <c r="E112" s="147"/>
      <c r="F112" s="146"/>
      <c r="G112" s="147"/>
      <c r="H112" s="61"/>
      <c r="I112" s="78"/>
      <c r="J112" s="82"/>
      <c r="K112" s="82"/>
      <c r="L112" s="61"/>
      <c r="M112" s="61"/>
      <c r="N112" s="61"/>
      <c r="O112" s="61"/>
      <c r="P112" s="61"/>
    </row>
    <row r="113" spans="1:16" ht="138.75" hidden="1" customHeight="1" x14ac:dyDescent="0.2">
      <c r="A113" s="145"/>
      <c r="B113" s="147"/>
      <c r="C113" s="146"/>
      <c r="D113" s="62" t="s">
        <v>76</v>
      </c>
      <c r="E113" s="147"/>
      <c r="F113" s="146" t="s">
        <v>489</v>
      </c>
      <c r="G113" s="147"/>
      <c r="H113" s="61"/>
      <c r="I113" s="78"/>
      <c r="J113" s="82"/>
      <c r="K113" s="74"/>
      <c r="L113" s="61"/>
      <c r="M113" s="56"/>
      <c r="N113" s="61"/>
      <c r="O113" s="61"/>
      <c r="P113" s="61"/>
    </row>
    <row r="114" spans="1:16" ht="58.5" hidden="1" customHeight="1" x14ac:dyDescent="0.2">
      <c r="A114" s="145"/>
      <c r="B114" s="147"/>
      <c r="C114" s="146"/>
      <c r="D114" s="146" t="s">
        <v>77</v>
      </c>
      <c r="E114" s="147"/>
      <c r="F114" s="146"/>
      <c r="G114" s="147"/>
      <c r="H114" s="61"/>
      <c r="I114" s="78"/>
      <c r="J114" s="82"/>
      <c r="K114" s="82"/>
      <c r="L114" s="61"/>
      <c r="M114" s="55"/>
      <c r="N114" s="61"/>
      <c r="O114" s="61"/>
      <c r="P114" s="61"/>
    </row>
    <row r="115" spans="1:16" ht="71.25" hidden="1" customHeight="1" x14ac:dyDescent="0.2">
      <c r="A115" s="145"/>
      <c r="B115" s="147"/>
      <c r="C115" s="146"/>
      <c r="D115" s="146"/>
      <c r="E115" s="147"/>
      <c r="F115" s="146"/>
      <c r="G115" s="147"/>
      <c r="H115" s="61"/>
      <c r="I115" s="78"/>
      <c r="J115" s="82"/>
      <c r="K115" s="78"/>
      <c r="L115" s="78"/>
      <c r="M115" s="78"/>
      <c r="N115" s="61"/>
      <c r="O115" s="61"/>
      <c r="P115" s="62"/>
    </row>
    <row r="116" spans="1:16" ht="112.5" hidden="1" customHeight="1" x14ac:dyDescent="0.2">
      <c r="A116" s="145"/>
      <c r="B116" s="147"/>
      <c r="C116" s="146"/>
      <c r="D116" s="146"/>
      <c r="E116" s="147"/>
      <c r="F116" s="146"/>
      <c r="G116" s="147"/>
      <c r="H116" s="61"/>
      <c r="I116" s="78"/>
      <c r="J116" s="61"/>
      <c r="K116" s="78"/>
      <c r="L116" s="78"/>
      <c r="M116" s="78"/>
      <c r="N116" s="61"/>
      <c r="O116" s="61"/>
      <c r="P116" s="62"/>
    </row>
    <row r="117" spans="1:16" ht="154.5" hidden="1" customHeight="1" x14ac:dyDescent="0.2">
      <c r="A117" s="145"/>
      <c r="B117" s="147"/>
      <c r="C117" s="146"/>
      <c r="D117" s="146"/>
      <c r="E117" s="147"/>
      <c r="F117" s="146"/>
      <c r="G117" s="147"/>
      <c r="H117" s="61"/>
      <c r="I117" s="78"/>
      <c r="J117" s="61"/>
      <c r="K117" s="78"/>
      <c r="L117" s="78"/>
      <c r="M117" s="78"/>
      <c r="N117" s="61"/>
      <c r="O117" s="61"/>
      <c r="P117" s="62"/>
    </row>
    <row r="118" spans="1:16" ht="39.950000000000003" hidden="1" customHeight="1" x14ac:dyDescent="0.2">
      <c r="A118" s="145"/>
      <c r="B118" s="147"/>
      <c r="C118" s="146"/>
      <c r="D118" s="146"/>
      <c r="E118" s="147"/>
      <c r="F118" s="146"/>
      <c r="G118" s="147"/>
      <c r="H118" s="61"/>
      <c r="I118" s="78"/>
      <c r="J118" s="82"/>
      <c r="K118" s="78"/>
      <c r="L118" s="78"/>
      <c r="M118" s="78"/>
      <c r="N118" s="61"/>
      <c r="O118" s="61"/>
      <c r="P118" s="62"/>
    </row>
    <row r="119" spans="1:16" ht="79.5" hidden="1" customHeight="1" x14ac:dyDescent="0.2">
      <c r="A119" s="145"/>
      <c r="B119" s="147"/>
      <c r="C119" s="146"/>
      <c r="D119" s="146"/>
      <c r="E119" s="147"/>
      <c r="F119" s="146"/>
      <c r="G119" s="147"/>
      <c r="H119" s="61"/>
      <c r="I119" s="78"/>
      <c r="J119" s="61"/>
      <c r="K119" s="78"/>
      <c r="L119" s="78"/>
      <c r="M119" s="78"/>
      <c r="N119" s="61"/>
      <c r="O119" s="61"/>
      <c r="P119" s="62"/>
    </row>
    <row r="120" spans="1:16" ht="96.75" hidden="1" customHeight="1" x14ac:dyDescent="0.2">
      <c r="A120" s="145"/>
      <c r="B120" s="147"/>
      <c r="C120" s="146"/>
      <c r="D120" s="146"/>
      <c r="E120" s="147"/>
      <c r="F120" s="146"/>
      <c r="G120" s="147"/>
      <c r="H120" s="61"/>
      <c r="I120" s="78"/>
      <c r="J120" s="92"/>
      <c r="K120" s="78"/>
      <c r="L120" s="78"/>
      <c r="M120" s="78"/>
      <c r="N120" s="61"/>
      <c r="O120" s="61"/>
      <c r="P120" s="62"/>
    </row>
    <row r="121" spans="1:16" ht="96" hidden="1" customHeight="1" x14ac:dyDescent="0.2">
      <c r="A121" s="145"/>
      <c r="B121" s="147"/>
      <c r="C121" s="146"/>
      <c r="D121" s="146"/>
      <c r="E121" s="147"/>
      <c r="F121" s="146"/>
      <c r="G121" s="147"/>
      <c r="H121" s="61"/>
      <c r="I121" s="61"/>
      <c r="J121" s="61"/>
      <c r="K121" s="59"/>
      <c r="L121" s="61"/>
      <c r="M121" s="61"/>
      <c r="N121" s="61"/>
      <c r="O121" s="61"/>
      <c r="P121" s="61"/>
    </row>
    <row r="122" spans="1:16" ht="132.75" hidden="1" customHeight="1" x14ac:dyDescent="0.2">
      <c r="A122" s="145"/>
      <c r="B122" s="147"/>
      <c r="C122" s="146"/>
      <c r="D122" s="146"/>
      <c r="E122" s="147"/>
      <c r="F122" s="146"/>
      <c r="G122" s="147"/>
      <c r="H122" s="61"/>
      <c r="I122" s="61"/>
      <c r="J122" s="61"/>
      <c r="K122" s="75"/>
      <c r="L122" s="61"/>
      <c r="M122" s="61"/>
      <c r="N122" s="61"/>
      <c r="O122" s="61"/>
      <c r="P122" s="61"/>
    </row>
    <row r="123" spans="1:16" ht="57.75" hidden="1" customHeight="1" x14ac:dyDescent="0.2">
      <c r="A123" s="145"/>
      <c r="B123" s="147"/>
      <c r="C123" s="146"/>
      <c r="D123" s="146"/>
      <c r="E123" s="147"/>
      <c r="F123" s="146"/>
      <c r="G123" s="147"/>
      <c r="H123" s="61"/>
      <c r="I123" s="61"/>
      <c r="J123" s="61"/>
      <c r="K123" s="75"/>
      <c r="L123" s="61"/>
      <c r="M123" s="61"/>
      <c r="N123" s="61"/>
      <c r="O123" s="61"/>
      <c r="P123" s="61"/>
    </row>
    <row r="124" spans="1:16" ht="54.75" hidden="1" customHeight="1" x14ac:dyDescent="0.2">
      <c r="A124" s="145"/>
      <c r="B124" s="147"/>
      <c r="C124" s="146"/>
      <c r="D124" s="146"/>
      <c r="E124" s="147"/>
      <c r="F124" s="146"/>
      <c r="G124" s="147"/>
      <c r="H124" s="61"/>
      <c r="I124" s="61"/>
      <c r="J124" s="61"/>
      <c r="K124" s="75"/>
      <c r="L124" s="61"/>
      <c r="M124" s="61"/>
      <c r="N124" s="61"/>
      <c r="O124" s="61"/>
      <c r="P124" s="61"/>
    </row>
    <row r="125" spans="1:16" ht="99" hidden="1" customHeight="1" x14ac:dyDescent="0.2">
      <c r="A125" s="145"/>
      <c r="B125" s="147"/>
      <c r="C125" s="146"/>
      <c r="D125" s="146"/>
      <c r="E125" s="147"/>
      <c r="F125" s="146"/>
      <c r="G125" s="147"/>
      <c r="H125" s="61"/>
      <c r="I125" s="61"/>
      <c r="J125" s="61"/>
      <c r="K125" s="75"/>
      <c r="L125" s="61"/>
      <c r="M125" s="82"/>
      <c r="N125" s="61"/>
      <c r="O125" s="61"/>
      <c r="P125" s="61"/>
    </row>
  </sheetData>
  <autoFilter ref="A4:S125" xr:uid="{00000000-0001-0000-0300-000000000000}">
    <filterColumn colId="7">
      <colorFilter dxfId="2"/>
    </filterColumn>
  </autoFilter>
  <mergeCells count="88">
    <mergeCell ref="O98:O99"/>
    <mergeCell ref="P3:P4"/>
    <mergeCell ref="P98:P99"/>
    <mergeCell ref="N41:N43"/>
    <mergeCell ref="I41:I43"/>
    <mergeCell ref="J41:J43"/>
    <mergeCell ref="K41:K43"/>
    <mergeCell ref="L41:L43"/>
    <mergeCell ref="M41:M43"/>
    <mergeCell ref="I3:N3"/>
    <mergeCell ref="M98:M99"/>
    <mergeCell ref="N98:N99"/>
    <mergeCell ref="H41:H43"/>
    <mergeCell ref="F83:F89"/>
    <mergeCell ref="D84:D89"/>
    <mergeCell ref="A1:F1"/>
    <mergeCell ref="A2:F2"/>
    <mergeCell ref="A3:A4"/>
    <mergeCell ref="B3:B4"/>
    <mergeCell ref="C3:C4"/>
    <mergeCell ref="D3:D4"/>
    <mergeCell ref="E3:E4"/>
    <mergeCell ref="A74:A96"/>
    <mergeCell ref="B74:B96"/>
    <mergeCell ref="C74:C96"/>
    <mergeCell ref="E74:E96"/>
    <mergeCell ref="G74:G96"/>
    <mergeCell ref="F75:F77"/>
    <mergeCell ref="A108:A125"/>
    <mergeCell ref="B108:B125"/>
    <mergeCell ref="C108:C125"/>
    <mergeCell ref="E108:E125"/>
    <mergeCell ref="G108:G125"/>
    <mergeCell ref="F109:F110"/>
    <mergeCell ref="F111:F112"/>
    <mergeCell ref="F113:F125"/>
    <mergeCell ref="D114:D125"/>
    <mergeCell ref="G97:G107"/>
    <mergeCell ref="D99:D100"/>
    <mergeCell ref="D101:D102"/>
    <mergeCell ref="D103:D104"/>
    <mergeCell ref="D106:D107"/>
    <mergeCell ref="A97:A107"/>
    <mergeCell ref="B97:B107"/>
    <mergeCell ref="C97:C107"/>
    <mergeCell ref="D97:D98"/>
    <mergeCell ref="E97:E107"/>
    <mergeCell ref="D76:D77"/>
    <mergeCell ref="D78:D80"/>
    <mergeCell ref="F78:F80"/>
    <mergeCell ref="F81:F82"/>
    <mergeCell ref="D90:D95"/>
    <mergeCell ref="F90:F96"/>
    <mergeCell ref="A70:A73"/>
    <mergeCell ref="B70:B73"/>
    <mergeCell ref="C70:C73"/>
    <mergeCell ref="E70:E73"/>
    <mergeCell ref="G70:G73"/>
    <mergeCell ref="G15:G69"/>
    <mergeCell ref="F18:F20"/>
    <mergeCell ref="F21:F22"/>
    <mergeCell ref="D57:D69"/>
    <mergeCell ref="F57:F69"/>
    <mergeCell ref="A15:A69"/>
    <mergeCell ref="B15:B69"/>
    <mergeCell ref="C15:C69"/>
    <mergeCell ref="E15:E69"/>
    <mergeCell ref="F15:F16"/>
    <mergeCell ref="F23:F56"/>
    <mergeCell ref="D23:D56"/>
    <mergeCell ref="A10:A14"/>
    <mergeCell ref="B10:B14"/>
    <mergeCell ref="C10:C14"/>
    <mergeCell ref="E10:E14"/>
    <mergeCell ref="G10:G14"/>
    <mergeCell ref="F3:F4"/>
    <mergeCell ref="G3:G4"/>
    <mergeCell ref="H3:H4"/>
    <mergeCell ref="A5:A9"/>
    <mergeCell ref="B5:B9"/>
    <mergeCell ref="C5:C9"/>
    <mergeCell ref="E5:E9"/>
    <mergeCell ref="G5:G9"/>
    <mergeCell ref="H98:H99"/>
    <mergeCell ref="I98:I99"/>
    <mergeCell ref="J98:J99"/>
    <mergeCell ref="K98:K99"/>
    <mergeCell ref="L98:L99"/>
  </mergeCells>
  <dataValidations count="8">
    <dataValidation allowBlank="1" showInputMessage="1" showErrorMessage="1" prompt="COPIAR COLUMNA &quot;O&quot; DE LA HOJA PLAN DE ACCIÓN " sqref="I4" xr:uid="{00000000-0002-0000-0300-000001000000}"/>
    <dataValidation allowBlank="1" showInputMessage="1" showErrorMessage="1" prompt="REGISTRAR EL RESULTADO DEL INDICADOR " sqref="J4" xr:uid="{00000000-0002-0000-0300-000002000000}"/>
    <dataValidation allowBlank="1" showInputMessage="1" showErrorMessage="1" prompt="COPIAR DE LA COLUMNA &quot;Q&quot; DE LA HOJA PLAN DE ACCIÓN " sqref="K4" xr:uid="{00000000-0002-0000-0300-000003000000}"/>
    <dataValidation allowBlank="1" showInputMessage="1" showErrorMessage="1" prompt="REGISTRAR EL ENTREGABLE " sqref="L4" xr:uid="{00000000-0002-0000-0300-000004000000}"/>
    <dataValidation allowBlank="1" showInputMessage="1" showErrorMessage="1" prompt="Registrar la acción o  el nombre  del proyecto a realizar con base en la estrategia que se definió-  Hoja Estrategias   o si son acciones que se  deben adelantar como parte del día dia." sqref="H3:H4" xr:uid="{007DF3AB-3FA1-40FC-96DD-F62D976FE14C}"/>
    <dataValidation allowBlank="1" showInputMessage="1" showErrorMessage="1" prompt="Fórmula matemática" sqref="K5 K57:K59" xr:uid="{C595A2DE-4B77-40B2-B0D2-0D9B121C231D}"/>
    <dataValidation allowBlank="1" showInputMessage="1" showErrorMessage="1" prompt="Registrar el nombre del proceso que va  a responder por la ejecución " sqref="O4" xr:uid="{30A739E6-A1BC-48DC-8161-8368EC950E0B}"/>
    <dataValidation allowBlank="1" showInputMessage="1" showErrorMessage="1" prompt="Escribir cargo" sqref="P3:P4" xr:uid="{C259FE72-23D0-46A6-9202-BABFF4F4A2C0}"/>
  </dataValidations>
  <pageMargins left="0.70866141732283472" right="0.70866141732283472" top="0.74803149606299213" bottom="0.74803149606299213" header="0.31496062992125984" footer="0.31496062992125984"/>
  <pageSetup paperSize="268" scale="60"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118E9-DC2C-4A0E-90C5-2BE317F98172}">
  <sheetPr filterMode="1"/>
  <dimension ref="A1:P125"/>
  <sheetViews>
    <sheetView zoomScale="85" zoomScaleNormal="85" workbookViewId="0">
      <pane xSplit="3" ySplit="4" topLeftCell="G57" activePane="bottomRight" state="frozen"/>
      <selection pane="topRight" activeCell="D1" sqref="D1"/>
      <selection pane="bottomLeft" activeCell="A5" sqref="A5"/>
      <selection pane="bottomRight" activeCell="M96" sqref="M96"/>
    </sheetView>
  </sheetViews>
  <sheetFormatPr baseColWidth="10" defaultColWidth="11.42578125" defaultRowHeight="12" x14ac:dyDescent="0.2"/>
  <cols>
    <col min="1" max="1" width="10.42578125" style="57" customWidth="1"/>
    <col min="2" max="2" width="19.140625" style="57" customWidth="1"/>
    <col min="3" max="3" width="35.7109375" style="57" customWidth="1"/>
    <col min="4" max="4" width="36.28515625" style="57" customWidth="1"/>
    <col min="5" max="5" width="32.5703125" style="57" customWidth="1"/>
    <col min="6" max="6" width="40.140625" style="57" customWidth="1"/>
    <col min="7" max="7" width="35" style="57" customWidth="1"/>
    <col min="8" max="8" width="37" style="57" customWidth="1"/>
    <col min="9" max="9" width="29.140625" style="76" customWidth="1"/>
    <col min="10" max="10" width="32.5703125" style="57" customWidth="1"/>
    <col min="11" max="11" width="24.140625" style="76" customWidth="1"/>
    <col min="12" max="12" width="34.42578125" style="76" customWidth="1"/>
    <col min="13" max="13" width="20.28515625" style="76" customWidth="1"/>
    <col min="14" max="14" width="49.85546875" style="54" customWidth="1"/>
    <col min="15" max="15" width="18.140625" style="54" customWidth="1"/>
    <col min="16" max="16" width="25" style="57" customWidth="1"/>
    <col min="17" max="18" width="11.42578125" style="1"/>
    <col min="19" max="19" width="9.5703125" style="1" customWidth="1"/>
    <col min="20" max="16384" width="11.42578125" style="1"/>
  </cols>
  <sheetData>
    <row r="1" spans="1:16" customFormat="1" ht="22.5" customHeight="1" x14ac:dyDescent="0.25">
      <c r="A1" s="158" t="s">
        <v>0</v>
      </c>
      <c r="B1" s="158"/>
      <c r="C1" s="158"/>
      <c r="D1" s="158"/>
      <c r="E1" s="158"/>
      <c r="F1" s="158"/>
      <c r="G1" s="52"/>
      <c r="H1" s="52"/>
      <c r="I1" s="70"/>
      <c r="J1" s="71"/>
      <c r="K1" s="70"/>
      <c r="L1" s="70"/>
      <c r="M1" s="70"/>
      <c r="N1" s="72"/>
      <c r="O1" s="53"/>
      <c r="P1" s="52"/>
    </row>
    <row r="2" spans="1:16" customFormat="1" ht="31.35" customHeight="1" x14ac:dyDescent="0.3">
      <c r="A2" s="159" t="s">
        <v>120</v>
      </c>
      <c r="B2" s="159"/>
      <c r="C2" s="159"/>
      <c r="D2" s="159"/>
      <c r="E2" s="159"/>
      <c r="F2" s="159"/>
      <c r="G2" s="52"/>
      <c r="H2" s="52"/>
      <c r="I2" s="70"/>
      <c r="J2" s="71"/>
      <c r="K2" s="70"/>
      <c r="L2" s="70"/>
      <c r="M2" s="70"/>
      <c r="N2" s="72"/>
      <c r="O2" s="53"/>
      <c r="P2" s="52"/>
    </row>
    <row r="3" spans="1:16" s="11" customFormat="1" ht="34.5" customHeight="1" x14ac:dyDescent="0.25">
      <c r="A3" s="160" t="s">
        <v>18</v>
      </c>
      <c r="B3" s="160" t="s">
        <v>3</v>
      </c>
      <c r="C3" s="160" t="s">
        <v>83</v>
      </c>
      <c r="D3" s="160" t="s">
        <v>84</v>
      </c>
      <c r="E3" s="160" t="s">
        <v>85</v>
      </c>
      <c r="F3" s="160" t="s">
        <v>6</v>
      </c>
      <c r="G3" s="160" t="s">
        <v>12</v>
      </c>
      <c r="H3" s="162" t="s">
        <v>86</v>
      </c>
      <c r="I3" s="164" t="s">
        <v>566</v>
      </c>
      <c r="J3" s="165"/>
      <c r="K3" s="165"/>
      <c r="L3" s="165"/>
      <c r="M3" s="165"/>
      <c r="N3" s="166"/>
      <c r="O3" s="79" t="s">
        <v>97</v>
      </c>
      <c r="P3" s="152" t="s">
        <v>99</v>
      </c>
    </row>
    <row r="4" spans="1:16" s="11" customFormat="1" ht="77.25" customHeight="1" x14ac:dyDescent="0.25">
      <c r="A4" s="161"/>
      <c r="B4" s="161"/>
      <c r="C4" s="161"/>
      <c r="D4" s="161"/>
      <c r="E4" s="161"/>
      <c r="F4" s="161"/>
      <c r="G4" s="161"/>
      <c r="H4" s="163"/>
      <c r="I4" s="69" t="s">
        <v>100</v>
      </c>
      <c r="J4" s="69" t="s">
        <v>101</v>
      </c>
      <c r="K4" s="69" t="s">
        <v>108</v>
      </c>
      <c r="L4" s="12" t="s">
        <v>30</v>
      </c>
      <c r="M4" s="69" t="s">
        <v>2</v>
      </c>
      <c r="N4" s="12" t="s">
        <v>106</v>
      </c>
      <c r="O4" s="68" t="s">
        <v>123</v>
      </c>
      <c r="P4" s="153"/>
    </row>
    <row r="5" spans="1:16" s="2" customFormat="1" ht="112.5" hidden="1" customHeight="1" x14ac:dyDescent="0.25">
      <c r="A5" s="147">
        <v>1</v>
      </c>
      <c r="B5" s="147" t="s">
        <v>4</v>
      </c>
      <c r="C5" s="147" t="s">
        <v>317</v>
      </c>
      <c r="D5" s="61" t="s">
        <v>91</v>
      </c>
      <c r="E5" s="147" t="s">
        <v>5</v>
      </c>
      <c r="F5" s="66" t="s">
        <v>7</v>
      </c>
      <c r="G5" s="147" t="s">
        <v>29</v>
      </c>
      <c r="H5" s="61"/>
      <c r="I5" s="61"/>
      <c r="J5" s="83"/>
      <c r="K5" s="61"/>
      <c r="L5" s="61"/>
      <c r="M5" s="55"/>
      <c r="N5" s="61"/>
      <c r="O5" s="61"/>
      <c r="P5" s="61"/>
    </row>
    <row r="6" spans="1:16" ht="166.5" hidden="1" customHeight="1" x14ac:dyDescent="0.2">
      <c r="A6" s="147"/>
      <c r="B6" s="147"/>
      <c r="C6" s="147"/>
      <c r="D6" s="61" t="s">
        <v>13</v>
      </c>
      <c r="E6" s="147"/>
      <c r="F6" s="62" t="s">
        <v>8</v>
      </c>
      <c r="G6" s="147"/>
      <c r="H6" s="61"/>
      <c r="I6" s="61"/>
      <c r="J6" s="83"/>
      <c r="K6" s="61"/>
      <c r="L6" s="61"/>
      <c r="M6" s="55"/>
      <c r="N6" s="61"/>
      <c r="O6" s="61"/>
      <c r="P6" s="61"/>
    </row>
    <row r="7" spans="1:16" ht="145.5" hidden="1" customHeight="1" x14ac:dyDescent="0.2">
      <c r="A7" s="147"/>
      <c r="B7" s="147"/>
      <c r="C7" s="147"/>
      <c r="D7" s="61" t="s">
        <v>14</v>
      </c>
      <c r="E7" s="147"/>
      <c r="F7" s="62" t="s">
        <v>9</v>
      </c>
      <c r="G7" s="147"/>
      <c r="H7" s="61"/>
      <c r="I7" s="61"/>
      <c r="J7" s="83"/>
      <c r="K7" s="61"/>
      <c r="L7" s="82"/>
      <c r="M7" s="55"/>
      <c r="N7" s="61"/>
      <c r="O7" s="61"/>
      <c r="P7" s="61"/>
    </row>
    <row r="8" spans="1:16" ht="97.5" hidden="1" customHeight="1" x14ac:dyDescent="0.2">
      <c r="A8" s="147"/>
      <c r="B8" s="147"/>
      <c r="C8" s="147"/>
      <c r="D8" s="61" t="s">
        <v>79</v>
      </c>
      <c r="E8" s="147"/>
      <c r="F8" s="62" t="s">
        <v>10</v>
      </c>
      <c r="G8" s="147"/>
      <c r="H8" s="62"/>
      <c r="I8" s="61"/>
      <c r="J8" s="83"/>
      <c r="K8" s="61"/>
      <c r="L8" s="61"/>
      <c r="M8" s="55"/>
      <c r="N8" s="61"/>
      <c r="O8" s="61"/>
      <c r="P8" s="61"/>
    </row>
    <row r="9" spans="1:16" ht="96.75" hidden="1" customHeight="1" x14ac:dyDescent="0.2">
      <c r="A9" s="147"/>
      <c r="B9" s="147"/>
      <c r="C9" s="147"/>
      <c r="D9" s="61" t="s">
        <v>15</v>
      </c>
      <c r="E9" s="147"/>
      <c r="F9" s="65" t="s">
        <v>11</v>
      </c>
      <c r="G9" s="147"/>
      <c r="H9" s="61"/>
      <c r="I9" s="78"/>
      <c r="J9" s="82"/>
      <c r="K9" s="78"/>
      <c r="L9" s="78"/>
      <c r="M9" s="78"/>
      <c r="N9" s="61"/>
      <c r="O9" s="61"/>
      <c r="P9" s="61"/>
    </row>
    <row r="10" spans="1:16" ht="71.25" hidden="1" customHeight="1" x14ac:dyDescent="0.2">
      <c r="A10" s="145">
        <v>2</v>
      </c>
      <c r="B10" s="147" t="s">
        <v>31</v>
      </c>
      <c r="C10" s="147" t="s">
        <v>43</v>
      </c>
      <c r="D10" s="62" t="s">
        <v>37</v>
      </c>
      <c r="E10" s="146" t="s">
        <v>40</v>
      </c>
      <c r="F10" s="61" t="s">
        <v>454</v>
      </c>
      <c r="G10" s="146" t="s">
        <v>41</v>
      </c>
      <c r="H10" s="62"/>
      <c r="I10" s="61"/>
      <c r="J10" s="61"/>
      <c r="K10" s="61"/>
      <c r="L10" s="61"/>
      <c r="M10" s="55"/>
      <c r="N10" s="61"/>
      <c r="O10" s="61"/>
      <c r="P10" s="61"/>
    </row>
    <row r="11" spans="1:16" ht="72.75" hidden="1" customHeight="1" x14ac:dyDescent="0.2">
      <c r="A11" s="145"/>
      <c r="B11" s="147"/>
      <c r="C11" s="147"/>
      <c r="D11" s="62" t="s">
        <v>38</v>
      </c>
      <c r="E11" s="146"/>
      <c r="F11" s="58" t="s">
        <v>455</v>
      </c>
      <c r="G11" s="146"/>
      <c r="H11" s="62"/>
      <c r="I11" s="78"/>
      <c r="J11" s="82"/>
      <c r="K11" s="78"/>
      <c r="L11" s="78"/>
      <c r="M11" s="78"/>
      <c r="N11" s="61"/>
      <c r="O11" s="61"/>
      <c r="P11" s="61"/>
    </row>
    <row r="12" spans="1:16" ht="79.5" hidden="1" customHeight="1" x14ac:dyDescent="0.2">
      <c r="A12" s="145"/>
      <c r="B12" s="147"/>
      <c r="C12" s="147"/>
      <c r="D12" s="62" t="s">
        <v>39</v>
      </c>
      <c r="E12" s="146"/>
      <c r="F12" s="61" t="s">
        <v>456</v>
      </c>
      <c r="G12" s="146"/>
      <c r="H12" s="62"/>
      <c r="I12" s="78"/>
      <c r="J12" s="82"/>
      <c r="K12" s="78"/>
      <c r="L12" s="78"/>
      <c r="M12" s="78"/>
      <c r="N12" s="61"/>
      <c r="O12" s="61"/>
      <c r="P12" s="61"/>
    </row>
    <row r="13" spans="1:16" ht="102" hidden="1" customHeight="1" x14ac:dyDescent="0.2">
      <c r="A13" s="145"/>
      <c r="B13" s="147"/>
      <c r="C13" s="147"/>
      <c r="D13" s="62" t="s">
        <v>313</v>
      </c>
      <c r="E13" s="146"/>
      <c r="F13" s="61" t="s">
        <v>457</v>
      </c>
      <c r="G13" s="146"/>
      <c r="H13" s="62"/>
      <c r="I13" s="61"/>
      <c r="J13" s="75"/>
      <c r="K13" s="61"/>
      <c r="L13" s="61"/>
      <c r="M13" s="82"/>
      <c r="N13" s="61"/>
      <c r="O13" s="61"/>
      <c r="P13" s="61"/>
    </row>
    <row r="14" spans="1:16" ht="96" hidden="1" x14ac:dyDescent="0.2">
      <c r="A14" s="145"/>
      <c r="B14" s="147"/>
      <c r="C14" s="147"/>
      <c r="D14" s="61" t="s">
        <v>42</v>
      </c>
      <c r="E14" s="146"/>
      <c r="F14" s="61" t="s">
        <v>458</v>
      </c>
      <c r="G14" s="146"/>
      <c r="H14" s="62"/>
      <c r="I14" s="61"/>
      <c r="J14" s="75"/>
      <c r="K14" s="61"/>
      <c r="L14" s="61"/>
      <c r="M14" s="82"/>
      <c r="N14" s="61"/>
      <c r="O14" s="61"/>
      <c r="P14" s="61"/>
    </row>
    <row r="15" spans="1:16" ht="66" hidden="1" customHeight="1" x14ac:dyDescent="0.2">
      <c r="A15" s="145">
        <v>3</v>
      </c>
      <c r="B15" s="147" t="s">
        <v>32</v>
      </c>
      <c r="C15" s="147" t="s">
        <v>314</v>
      </c>
      <c r="D15" s="62" t="s">
        <v>44</v>
      </c>
      <c r="E15" s="146" t="s">
        <v>52</v>
      </c>
      <c r="F15" s="146" t="s">
        <v>459</v>
      </c>
      <c r="G15" s="147" t="s">
        <v>53</v>
      </c>
      <c r="H15" s="61"/>
      <c r="I15" s="61"/>
      <c r="J15" s="75"/>
      <c r="K15" s="61"/>
      <c r="L15" s="61"/>
      <c r="M15" s="82"/>
      <c r="N15" s="61"/>
      <c r="O15" s="61"/>
      <c r="P15" s="61"/>
    </row>
    <row r="16" spans="1:16" ht="55.5" hidden="1" customHeight="1" x14ac:dyDescent="0.2">
      <c r="A16" s="145"/>
      <c r="B16" s="147"/>
      <c r="C16" s="147"/>
      <c r="D16" s="62" t="s">
        <v>38</v>
      </c>
      <c r="E16" s="146"/>
      <c r="F16" s="146"/>
      <c r="G16" s="147"/>
      <c r="H16" s="61"/>
      <c r="I16" s="61"/>
      <c r="J16" s="84"/>
      <c r="K16" s="61"/>
      <c r="L16" s="61"/>
      <c r="M16" s="82"/>
      <c r="N16" s="61"/>
      <c r="O16" s="61"/>
      <c r="P16" s="61"/>
    </row>
    <row r="17" spans="1:16" ht="99" hidden="1" customHeight="1" x14ac:dyDescent="0.2">
      <c r="A17" s="145"/>
      <c r="B17" s="147"/>
      <c r="C17" s="147"/>
      <c r="D17" s="62" t="s">
        <v>37</v>
      </c>
      <c r="E17" s="146"/>
      <c r="F17" s="62" t="s">
        <v>460</v>
      </c>
      <c r="G17" s="147"/>
      <c r="H17" s="61"/>
      <c r="I17" s="61"/>
      <c r="J17" s="59"/>
      <c r="K17" s="61"/>
      <c r="L17" s="61"/>
      <c r="M17" s="82"/>
      <c r="N17" s="61"/>
      <c r="O17" s="61"/>
      <c r="P17" s="61"/>
    </row>
    <row r="18" spans="1:16" ht="104.25" hidden="1" customHeight="1" x14ac:dyDescent="0.2">
      <c r="A18" s="145"/>
      <c r="B18" s="147"/>
      <c r="C18" s="147"/>
      <c r="D18" s="62" t="s">
        <v>45</v>
      </c>
      <c r="E18" s="146"/>
      <c r="F18" s="146" t="s">
        <v>461</v>
      </c>
      <c r="G18" s="147"/>
      <c r="H18" s="61"/>
      <c r="I18" s="61"/>
      <c r="J18" s="80"/>
      <c r="K18" s="61"/>
      <c r="L18" s="61"/>
      <c r="M18" s="82"/>
      <c r="N18" s="61"/>
      <c r="O18" s="61"/>
      <c r="P18" s="61"/>
    </row>
    <row r="19" spans="1:16" ht="67.5" hidden="1" customHeight="1" x14ac:dyDescent="0.2">
      <c r="A19" s="145"/>
      <c r="B19" s="147"/>
      <c r="C19" s="147"/>
      <c r="D19" s="62" t="s">
        <v>51</v>
      </c>
      <c r="E19" s="146"/>
      <c r="F19" s="146"/>
      <c r="G19" s="147"/>
      <c r="H19" s="61"/>
      <c r="I19" s="61"/>
      <c r="J19" s="75"/>
      <c r="K19" s="61"/>
      <c r="L19" s="61"/>
      <c r="M19" s="82"/>
      <c r="N19" s="61"/>
      <c r="O19" s="61"/>
      <c r="P19" s="61"/>
    </row>
    <row r="20" spans="1:16" ht="93.75" hidden="1" customHeight="1" x14ac:dyDescent="0.2">
      <c r="A20" s="145"/>
      <c r="B20" s="147"/>
      <c r="C20" s="147"/>
      <c r="D20" s="62" t="s">
        <v>46</v>
      </c>
      <c r="E20" s="146"/>
      <c r="F20" s="146"/>
      <c r="G20" s="147"/>
      <c r="H20" s="61"/>
      <c r="I20" s="78"/>
      <c r="J20" s="82"/>
      <c r="K20" s="78"/>
      <c r="L20" s="78"/>
      <c r="M20" s="78"/>
      <c r="N20" s="61"/>
      <c r="O20" s="61"/>
      <c r="P20" s="61"/>
    </row>
    <row r="21" spans="1:16" ht="117" hidden="1" customHeight="1" x14ac:dyDescent="0.2">
      <c r="A21" s="145"/>
      <c r="B21" s="147"/>
      <c r="C21" s="147"/>
      <c r="D21" s="62" t="s">
        <v>47</v>
      </c>
      <c r="E21" s="146"/>
      <c r="F21" s="146" t="s">
        <v>462</v>
      </c>
      <c r="G21" s="147"/>
      <c r="H21" s="61"/>
      <c r="I21" s="94"/>
      <c r="J21" s="85"/>
      <c r="K21" s="85"/>
      <c r="L21" s="94"/>
      <c r="M21" s="86"/>
      <c r="N21" s="87"/>
      <c r="O21" s="61"/>
      <c r="P21" s="61"/>
    </row>
    <row r="22" spans="1:16" ht="81.75" hidden="1" customHeight="1" x14ac:dyDescent="0.2">
      <c r="A22" s="145"/>
      <c r="B22" s="147"/>
      <c r="C22" s="147"/>
      <c r="D22" s="62" t="s">
        <v>48</v>
      </c>
      <c r="E22" s="146"/>
      <c r="F22" s="146"/>
      <c r="G22" s="147"/>
      <c r="H22" s="61"/>
      <c r="I22" s="94"/>
      <c r="J22" s="88"/>
      <c r="K22" s="85"/>
      <c r="L22" s="94"/>
      <c r="M22" s="86"/>
      <c r="N22" s="87"/>
      <c r="O22" s="61"/>
      <c r="P22" s="61"/>
    </row>
    <row r="23" spans="1:16" ht="93" hidden="1" customHeight="1" x14ac:dyDescent="0.2">
      <c r="A23" s="145"/>
      <c r="B23" s="147"/>
      <c r="C23" s="147"/>
      <c r="D23" s="142" t="s">
        <v>49</v>
      </c>
      <c r="E23" s="146"/>
      <c r="F23" s="142" t="s">
        <v>463</v>
      </c>
      <c r="G23" s="147"/>
      <c r="H23" s="61"/>
      <c r="I23" s="94"/>
      <c r="J23" s="88"/>
      <c r="K23" s="85"/>
      <c r="L23" s="94"/>
      <c r="M23" s="86"/>
      <c r="N23" s="87"/>
      <c r="O23" s="61"/>
      <c r="P23" s="61"/>
    </row>
    <row r="24" spans="1:16" ht="101.25" hidden="1" customHeight="1" x14ac:dyDescent="0.2">
      <c r="A24" s="145"/>
      <c r="B24" s="147"/>
      <c r="C24" s="147"/>
      <c r="D24" s="143"/>
      <c r="E24" s="146"/>
      <c r="F24" s="143"/>
      <c r="G24" s="147"/>
      <c r="H24" s="61"/>
      <c r="I24" s="94"/>
      <c r="J24" s="85"/>
      <c r="K24" s="85"/>
      <c r="L24" s="94"/>
      <c r="M24" s="86"/>
      <c r="N24" s="87"/>
      <c r="O24" s="61"/>
      <c r="P24" s="61"/>
    </row>
    <row r="25" spans="1:16" ht="98.25" hidden="1" customHeight="1" x14ac:dyDescent="0.2">
      <c r="A25" s="145"/>
      <c r="B25" s="147"/>
      <c r="C25" s="147"/>
      <c r="D25" s="143"/>
      <c r="E25" s="146"/>
      <c r="F25" s="143"/>
      <c r="G25" s="147"/>
      <c r="H25" s="61"/>
      <c r="I25" s="94"/>
      <c r="J25" s="85"/>
      <c r="K25" s="85"/>
      <c r="L25" s="94"/>
      <c r="M25" s="86"/>
      <c r="N25" s="87"/>
      <c r="O25" s="61"/>
      <c r="P25" s="61"/>
    </row>
    <row r="26" spans="1:16" ht="94.5" hidden="1" customHeight="1" x14ac:dyDescent="0.2">
      <c r="A26" s="145"/>
      <c r="B26" s="147"/>
      <c r="C26" s="147"/>
      <c r="D26" s="143"/>
      <c r="E26" s="146"/>
      <c r="F26" s="143"/>
      <c r="G26" s="147"/>
      <c r="H26" s="61"/>
      <c r="I26" s="94"/>
      <c r="J26" s="85"/>
      <c r="K26" s="85"/>
      <c r="L26" s="94"/>
      <c r="M26" s="86"/>
      <c r="N26" s="87"/>
      <c r="O26" s="61"/>
      <c r="P26" s="61"/>
    </row>
    <row r="27" spans="1:16" ht="73.5" hidden="1" customHeight="1" x14ac:dyDescent="0.2">
      <c r="A27" s="145"/>
      <c r="B27" s="147"/>
      <c r="C27" s="147"/>
      <c r="D27" s="143"/>
      <c r="E27" s="146"/>
      <c r="F27" s="143"/>
      <c r="G27" s="147"/>
      <c r="H27" s="61"/>
      <c r="I27" s="94"/>
      <c r="J27" s="85"/>
      <c r="K27" s="85"/>
      <c r="L27" s="94"/>
      <c r="M27" s="86"/>
      <c r="N27" s="87"/>
      <c r="O27" s="61"/>
      <c r="P27" s="61"/>
    </row>
    <row r="28" spans="1:16" ht="57.75" hidden="1" customHeight="1" x14ac:dyDescent="0.2">
      <c r="A28" s="145"/>
      <c r="B28" s="147"/>
      <c r="C28" s="147"/>
      <c r="D28" s="143"/>
      <c r="E28" s="146"/>
      <c r="F28" s="143"/>
      <c r="G28" s="147"/>
      <c r="H28" s="61"/>
      <c r="I28" s="94"/>
      <c r="J28" s="94"/>
      <c r="K28" s="85"/>
      <c r="L28" s="85"/>
      <c r="M28" s="85"/>
      <c r="N28" s="94"/>
      <c r="O28" s="61"/>
      <c r="P28" s="61"/>
    </row>
    <row r="29" spans="1:16" ht="63" hidden="1" customHeight="1" x14ac:dyDescent="0.2">
      <c r="A29" s="145"/>
      <c r="B29" s="147"/>
      <c r="C29" s="147"/>
      <c r="D29" s="143"/>
      <c r="E29" s="146"/>
      <c r="F29" s="143"/>
      <c r="G29" s="147"/>
      <c r="H29" s="61"/>
      <c r="I29" s="94"/>
      <c r="J29" s="94"/>
      <c r="K29" s="85"/>
      <c r="L29" s="85"/>
      <c r="M29" s="85"/>
      <c r="N29" s="94"/>
      <c r="O29" s="61"/>
      <c r="P29" s="61"/>
    </row>
    <row r="30" spans="1:16" ht="39.950000000000003" hidden="1" customHeight="1" x14ac:dyDescent="0.2">
      <c r="A30" s="145"/>
      <c r="B30" s="147"/>
      <c r="C30" s="147"/>
      <c r="D30" s="143"/>
      <c r="E30" s="146"/>
      <c r="F30" s="143"/>
      <c r="G30" s="147"/>
      <c r="H30" s="61"/>
      <c r="I30" s="94"/>
      <c r="J30" s="85"/>
      <c r="K30" s="85"/>
      <c r="L30" s="94"/>
      <c r="M30" s="86"/>
      <c r="N30" s="87"/>
      <c r="O30" s="61"/>
      <c r="P30" s="61"/>
    </row>
    <row r="31" spans="1:16" ht="39.950000000000003" hidden="1" customHeight="1" x14ac:dyDescent="0.2">
      <c r="A31" s="145"/>
      <c r="B31" s="147"/>
      <c r="C31" s="147"/>
      <c r="D31" s="143"/>
      <c r="E31" s="146"/>
      <c r="F31" s="143"/>
      <c r="G31" s="147"/>
      <c r="H31" s="61"/>
      <c r="I31" s="94"/>
      <c r="J31" s="85"/>
      <c r="K31" s="85"/>
      <c r="L31" s="94"/>
      <c r="M31" s="85"/>
      <c r="N31" s="87"/>
      <c r="O31" s="61"/>
      <c r="P31" s="61"/>
    </row>
    <row r="32" spans="1:16" ht="39.950000000000003" hidden="1" customHeight="1" x14ac:dyDescent="0.2">
      <c r="A32" s="145"/>
      <c r="B32" s="147"/>
      <c r="C32" s="147"/>
      <c r="D32" s="143"/>
      <c r="E32" s="146"/>
      <c r="F32" s="143"/>
      <c r="G32" s="147"/>
      <c r="H32" s="61"/>
      <c r="I32" s="94"/>
      <c r="J32" s="85"/>
      <c r="K32" s="85"/>
      <c r="L32" s="94"/>
      <c r="M32" s="85"/>
      <c r="N32" s="87"/>
      <c r="O32" s="61"/>
      <c r="P32" s="61"/>
    </row>
    <row r="33" spans="1:16" ht="83.25" hidden="1" customHeight="1" x14ac:dyDescent="0.2">
      <c r="A33" s="145"/>
      <c r="B33" s="147"/>
      <c r="C33" s="147"/>
      <c r="D33" s="143"/>
      <c r="E33" s="146"/>
      <c r="F33" s="143"/>
      <c r="G33" s="147"/>
      <c r="H33" s="61"/>
      <c r="I33" s="94"/>
      <c r="J33" s="85"/>
      <c r="K33" s="85"/>
      <c r="L33" s="94"/>
      <c r="M33" s="86"/>
      <c r="N33" s="87"/>
      <c r="O33" s="61"/>
      <c r="P33" s="61"/>
    </row>
    <row r="34" spans="1:16" ht="78" hidden="1" customHeight="1" x14ac:dyDescent="0.2">
      <c r="A34" s="145"/>
      <c r="B34" s="147"/>
      <c r="C34" s="147"/>
      <c r="D34" s="143"/>
      <c r="E34" s="146"/>
      <c r="F34" s="143"/>
      <c r="G34" s="147"/>
      <c r="H34" s="61"/>
      <c r="I34" s="94"/>
      <c r="J34" s="88"/>
      <c r="K34" s="85"/>
      <c r="L34" s="94"/>
      <c r="M34" s="86"/>
      <c r="N34" s="87"/>
      <c r="O34" s="61"/>
      <c r="P34" s="61"/>
    </row>
    <row r="35" spans="1:16" ht="64.5" hidden="1" customHeight="1" x14ac:dyDescent="0.2">
      <c r="A35" s="145"/>
      <c r="B35" s="147"/>
      <c r="C35" s="147"/>
      <c r="D35" s="143"/>
      <c r="E35" s="146"/>
      <c r="F35" s="143"/>
      <c r="G35" s="147"/>
      <c r="H35" s="61"/>
      <c r="I35" s="94"/>
      <c r="J35" s="85"/>
      <c r="K35" s="85"/>
      <c r="L35" s="94"/>
      <c r="M35" s="86"/>
      <c r="N35" s="87"/>
      <c r="O35" s="61"/>
      <c r="P35" s="61"/>
    </row>
    <row r="36" spans="1:16" ht="78" hidden="1" customHeight="1" x14ac:dyDescent="0.2">
      <c r="A36" s="145"/>
      <c r="B36" s="147"/>
      <c r="C36" s="147"/>
      <c r="D36" s="143"/>
      <c r="E36" s="146"/>
      <c r="F36" s="143"/>
      <c r="G36" s="147"/>
      <c r="H36" s="61"/>
      <c r="I36" s="94"/>
      <c r="J36" s="85"/>
      <c r="K36" s="85"/>
      <c r="L36" s="94"/>
      <c r="M36" s="86"/>
      <c r="N36" s="87"/>
      <c r="O36" s="61"/>
      <c r="P36" s="61"/>
    </row>
    <row r="37" spans="1:16" ht="123" hidden="1" customHeight="1" x14ac:dyDescent="0.2">
      <c r="A37" s="145"/>
      <c r="B37" s="147"/>
      <c r="C37" s="147"/>
      <c r="D37" s="143"/>
      <c r="E37" s="146"/>
      <c r="F37" s="143"/>
      <c r="G37" s="147"/>
      <c r="H37" s="61"/>
      <c r="I37" s="94"/>
      <c r="J37" s="88"/>
      <c r="K37" s="85"/>
      <c r="L37" s="94"/>
      <c r="M37" s="86"/>
      <c r="N37" s="87"/>
      <c r="O37" s="61"/>
      <c r="P37" s="61"/>
    </row>
    <row r="38" spans="1:16" ht="39.950000000000003" hidden="1" customHeight="1" x14ac:dyDescent="0.2">
      <c r="A38" s="145"/>
      <c r="B38" s="147"/>
      <c r="C38" s="147"/>
      <c r="D38" s="143"/>
      <c r="E38" s="146"/>
      <c r="F38" s="143"/>
      <c r="G38" s="147"/>
      <c r="H38" s="61"/>
      <c r="I38" s="94"/>
      <c r="J38" s="61"/>
      <c r="K38" s="78"/>
      <c r="L38" s="78"/>
      <c r="M38" s="78"/>
      <c r="N38" s="61"/>
      <c r="O38" s="61"/>
      <c r="P38" s="61"/>
    </row>
    <row r="39" spans="1:16" ht="73.5" hidden="1" customHeight="1" x14ac:dyDescent="0.2">
      <c r="A39" s="145"/>
      <c r="B39" s="147"/>
      <c r="C39" s="147"/>
      <c r="D39" s="143"/>
      <c r="E39" s="146"/>
      <c r="F39" s="143"/>
      <c r="G39" s="147"/>
      <c r="H39" s="61"/>
      <c r="I39" s="94"/>
      <c r="J39" s="94"/>
      <c r="K39" s="85"/>
      <c r="L39" s="85"/>
      <c r="M39" s="85"/>
      <c r="N39" s="94"/>
      <c r="O39" s="61"/>
      <c r="P39" s="61"/>
    </row>
    <row r="40" spans="1:16" ht="91.5" hidden="1" customHeight="1" x14ac:dyDescent="0.2">
      <c r="A40" s="145"/>
      <c r="B40" s="147"/>
      <c r="C40" s="147"/>
      <c r="D40" s="143"/>
      <c r="E40" s="146"/>
      <c r="F40" s="143"/>
      <c r="G40" s="147"/>
      <c r="H40" s="61"/>
      <c r="I40" s="89"/>
      <c r="J40" s="81"/>
      <c r="K40" s="90"/>
      <c r="L40" s="90"/>
      <c r="M40" s="90"/>
      <c r="N40" s="81"/>
      <c r="O40" s="61"/>
      <c r="P40" s="61"/>
    </row>
    <row r="41" spans="1:16" hidden="1" x14ac:dyDescent="0.2">
      <c r="A41" s="145"/>
      <c r="B41" s="147"/>
      <c r="C41" s="147"/>
      <c r="D41" s="143"/>
      <c r="E41" s="146"/>
      <c r="F41" s="143"/>
      <c r="G41" s="147"/>
      <c r="H41" s="147"/>
      <c r="I41" s="167"/>
      <c r="J41" s="147"/>
      <c r="K41" s="145"/>
      <c r="L41" s="145"/>
      <c r="M41" s="145"/>
      <c r="N41" s="147"/>
      <c r="O41" s="61"/>
      <c r="P41" s="61"/>
    </row>
    <row r="42" spans="1:16" ht="38.25" hidden="1" customHeight="1" x14ac:dyDescent="0.2">
      <c r="A42" s="145"/>
      <c r="B42" s="147"/>
      <c r="C42" s="147"/>
      <c r="D42" s="143"/>
      <c r="E42" s="146"/>
      <c r="F42" s="143"/>
      <c r="G42" s="147"/>
      <c r="H42" s="147"/>
      <c r="I42" s="167"/>
      <c r="J42" s="147"/>
      <c r="K42" s="145"/>
      <c r="L42" s="145"/>
      <c r="M42" s="145"/>
      <c r="N42" s="147"/>
      <c r="O42" s="61"/>
      <c r="P42" s="61"/>
    </row>
    <row r="43" spans="1:16" ht="30" hidden="1" customHeight="1" x14ac:dyDescent="0.2">
      <c r="A43" s="145"/>
      <c r="B43" s="147"/>
      <c r="C43" s="147"/>
      <c r="D43" s="143"/>
      <c r="E43" s="146"/>
      <c r="F43" s="143"/>
      <c r="G43" s="147"/>
      <c r="H43" s="138"/>
      <c r="I43" s="168"/>
      <c r="J43" s="138"/>
      <c r="K43" s="169"/>
      <c r="L43" s="169"/>
      <c r="M43" s="169"/>
      <c r="N43" s="138"/>
      <c r="O43" s="61"/>
      <c r="P43" s="61"/>
    </row>
    <row r="44" spans="1:16" ht="84.75" hidden="1" customHeight="1" x14ac:dyDescent="0.2">
      <c r="A44" s="145"/>
      <c r="B44" s="147"/>
      <c r="C44" s="147"/>
      <c r="D44" s="143"/>
      <c r="E44" s="146"/>
      <c r="F44" s="143"/>
      <c r="G44" s="147"/>
      <c r="H44" s="61"/>
      <c r="I44" s="61"/>
      <c r="J44" s="59"/>
      <c r="K44" s="61"/>
      <c r="L44" s="61"/>
      <c r="M44" s="55"/>
      <c r="N44" s="61"/>
      <c r="O44" s="3"/>
      <c r="P44" s="3"/>
    </row>
    <row r="45" spans="1:16" ht="84" hidden="1" customHeight="1" x14ac:dyDescent="0.2">
      <c r="A45" s="145"/>
      <c r="B45" s="147"/>
      <c r="C45" s="147"/>
      <c r="D45" s="143"/>
      <c r="E45" s="146"/>
      <c r="F45" s="143"/>
      <c r="G45" s="147"/>
      <c r="H45" s="61"/>
      <c r="I45" s="61"/>
      <c r="J45" s="83"/>
      <c r="K45" s="61"/>
      <c r="L45" s="61"/>
      <c r="M45" s="55"/>
      <c r="N45" s="61"/>
      <c r="O45" s="3"/>
      <c r="P45" s="3"/>
    </row>
    <row r="46" spans="1:16" ht="61.5" hidden="1" customHeight="1" x14ac:dyDescent="0.2">
      <c r="A46" s="145"/>
      <c r="B46" s="147"/>
      <c r="C46" s="147"/>
      <c r="D46" s="143"/>
      <c r="E46" s="146"/>
      <c r="F46" s="143"/>
      <c r="G46" s="147"/>
      <c r="H46" s="61"/>
      <c r="I46" s="61"/>
      <c r="J46" s="59"/>
      <c r="K46" s="61"/>
      <c r="L46" s="61"/>
      <c r="M46" s="55"/>
      <c r="N46" s="61"/>
      <c r="O46" s="3"/>
      <c r="P46" s="3"/>
    </row>
    <row r="47" spans="1:16" ht="93" hidden="1" customHeight="1" x14ac:dyDescent="0.2">
      <c r="A47" s="145"/>
      <c r="B47" s="147"/>
      <c r="C47" s="147"/>
      <c r="D47" s="143"/>
      <c r="E47" s="146"/>
      <c r="F47" s="143"/>
      <c r="G47" s="147"/>
      <c r="H47" s="61"/>
      <c r="I47" s="61"/>
      <c r="J47" s="59"/>
      <c r="K47" s="61"/>
      <c r="L47" s="61"/>
      <c r="M47" s="55"/>
      <c r="N47" s="61"/>
      <c r="O47" s="3"/>
      <c r="P47" s="3"/>
    </row>
    <row r="48" spans="1:16" ht="63" hidden="1" customHeight="1" x14ac:dyDescent="0.2">
      <c r="A48" s="145"/>
      <c r="B48" s="147"/>
      <c r="C48" s="147"/>
      <c r="D48" s="143"/>
      <c r="E48" s="146"/>
      <c r="F48" s="143"/>
      <c r="G48" s="147"/>
      <c r="H48" s="61"/>
      <c r="I48" s="61"/>
      <c r="J48" s="59"/>
      <c r="K48" s="61"/>
      <c r="L48" s="61"/>
      <c r="M48" s="55"/>
      <c r="N48" s="61"/>
      <c r="O48" s="3"/>
      <c r="P48" s="3"/>
    </row>
    <row r="49" spans="1:16" ht="60" hidden="1" customHeight="1" x14ac:dyDescent="0.2">
      <c r="A49" s="145"/>
      <c r="B49" s="147"/>
      <c r="C49" s="147"/>
      <c r="D49" s="143"/>
      <c r="E49" s="146"/>
      <c r="F49" s="143"/>
      <c r="G49" s="147"/>
      <c r="H49" s="61"/>
      <c r="I49" s="61"/>
      <c r="J49" s="61"/>
      <c r="K49" s="61"/>
      <c r="L49" s="61"/>
      <c r="M49" s="55"/>
      <c r="N49" s="61"/>
      <c r="O49" s="3"/>
      <c r="P49" s="3"/>
    </row>
    <row r="50" spans="1:16" ht="66.75" hidden="1" customHeight="1" x14ac:dyDescent="0.2">
      <c r="A50" s="145"/>
      <c r="B50" s="147"/>
      <c r="C50" s="147"/>
      <c r="D50" s="143"/>
      <c r="E50" s="146"/>
      <c r="F50" s="143"/>
      <c r="G50" s="147"/>
      <c r="H50" s="61"/>
      <c r="I50" s="61"/>
      <c r="J50" s="61"/>
      <c r="K50" s="61"/>
      <c r="L50" s="61"/>
      <c r="M50" s="55"/>
      <c r="N50" s="61"/>
      <c r="O50" s="3"/>
      <c r="P50" s="3"/>
    </row>
    <row r="51" spans="1:16" ht="76.5" hidden="1" customHeight="1" x14ac:dyDescent="0.2">
      <c r="A51" s="145"/>
      <c r="B51" s="147"/>
      <c r="C51" s="147"/>
      <c r="D51" s="143"/>
      <c r="E51" s="146"/>
      <c r="F51" s="143"/>
      <c r="G51" s="147"/>
      <c r="H51" s="61"/>
      <c r="I51" s="61"/>
      <c r="J51" s="59"/>
      <c r="K51" s="61"/>
      <c r="L51" s="61"/>
      <c r="M51" s="55"/>
      <c r="N51" s="61"/>
      <c r="O51" s="3"/>
      <c r="P51" s="3"/>
    </row>
    <row r="52" spans="1:16" ht="99.75" hidden="1" customHeight="1" x14ac:dyDescent="0.2">
      <c r="A52" s="145"/>
      <c r="B52" s="147"/>
      <c r="C52" s="147"/>
      <c r="D52" s="143"/>
      <c r="E52" s="146"/>
      <c r="F52" s="143"/>
      <c r="G52" s="147"/>
      <c r="H52" s="61"/>
      <c r="I52" s="61"/>
      <c r="J52" s="59"/>
      <c r="K52" s="61"/>
      <c r="L52" s="61"/>
      <c r="M52" s="55"/>
      <c r="N52" s="61"/>
      <c r="O52" s="3"/>
      <c r="P52" s="3"/>
    </row>
    <row r="53" spans="1:16" ht="101.25" hidden="1" customHeight="1" x14ac:dyDescent="0.2">
      <c r="A53" s="145"/>
      <c r="B53" s="147"/>
      <c r="C53" s="147"/>
      <c r="D53" s="143"/>
      <c r="E53" s="146"/>
      <c r="F53" s="143"/>
      <c r="G53" s="147"/>
      <c r="H53" s="61"/>
      <c r="I53" s="61"/>
      <c r="J53" s="61"/>
      <c r="K53" s="61"/>
      <c r="L53" s="61"/>
      <c r="M53" s="55"/>
      <c r="N53" s="61"/>
      <c r="O53" s="3"/>
      <c r="P53" s="3"/>
    </row>
    <row r="54" spans="1:16" ht="103.5" hidden="1" customHeight="1" x14ac:dyDescent="0.2">
      <c r="A54" s="145"/>
      <c r="B54" s="147"/>
      <c r="C54" s="147"/>
      <c r="D54" s="143"/>
      <c r="E54" s="146"/>
      <c r="F54" s="143"/>
      <c r="G54" s="147"/>
      <c r="H54" s="61"/>
      <c r="I54" s="61"/>
      <c r="J54" s="61"/>
      <c r="K54" s="61"/>
      <c r="L54" s="61"/>
      <c r="M54" s="55"/>
      <c r="N54" s="61"/>
      <c r="O54" s="3"/>
      <c r="P54" s="3"/>
    </row>
    <row r="55" spans="1:16" ht="63" hidden="1" customHeight="1" x14ac:dyDescent="0.2">
      <c r="A55" s="145"/>
      <c r="B55" s="147"/>
      <c r="C55" s="147"/>
      <c r="D55" s="143"/>
      <c r="E55" s="146"/>
      <c r="F55" s="143"/>
      <c r="G55" s="147"/>
      <c r="H55" s="61"/>
      <c r="I55" s="61"/>
      <c r="J55" s="61"/>
      <c r="K55" s="61"/>
      <c r="L55" s="61"/>
      <c r="M55" s="55"/>
      <c r="N55" s="61"/>
      <c r="O55" s="3"/>
      <c r="P55" s="3"/>
    </row>
    <row r="56" spans="1:16" ht="65.25" hidden="1" customHeight="1" x14ac:dyDescent="0.2">
      <c r="A56" s="145"/>
      <c r="B56" s="147"/>
      <c r="C56" s="147"/>
      <c r="D56" s="144"/>
      <c r="E56" s="146"/>
      <c r="F56" s="144"/>
      <c r="G56" s="147"/>
      <c r="H56" s="97"/>
      <c r="I56" s="97"/>
      <c r="J56" s="104"/>
      <c r="K56" s="97"/>
      <c r="L56" s="97"/>
      <c r="M56" s="98"/>
      <c r="N56" s="97"/>
      <c r="O56" s="96"/>
      <c r="P56" s="96"/>
    </row>
    <row r="57" spans="1:16" s="183" customFormat="1" ht="129" customHeight="1" x14ac:dyDescent="0.2">
      <c r="A57" s="145"/>
      <c r="B57" s="147"/>
      <c r="C57" s="147"/>
      <c r="D57" s="172" t="s">
        <v>50</v>
      </c>
      <c r="E57" s="146"/>
      <c r="F57" s="172" t="s">
        <v>464</v>
      </c>
      <c r="G57" s="147"/>
      <c r="H57" s="173" t="s">
        <v>389</v>
      </c>
      <c r="I57" s="174">
        <v>1</v>
      </c>
      <c r="J57" s="174" t="s">
        <v>501</v>
      </c>
      <c r="K57" s="173" t="s">
        <v>405</v>
      </c>
      <c r="L57" s="181" t="s">
        <v>500</v>
      </c>
      <c r="M57" s="182">
        <v>44834</v>
      </c>
      <c r="N57" s="173" t="s">
        <v>585</v>
      </c>
      <c r="O57" s="173" t="s">
        <v>431</v>
      </c>
      <c r="P57" s="173" t="s">
        <v>495</v>
      </c>
    </row>
    <row r="58" spans="1:16" s="183" customFormat="1" ht="129.75" customHeight="1" x14ac:dyDescent="0.2">
      <c r="A58" s="145"/>
      <c r="B58" s="147"/>
      <c r="C58" s="147"/>
      <c r="D58" s="172"/>
      <c r="E58" s="146"/>
      <c r="F58" s="172"/>
      <c r="G58" s="147"/>
      <c r="H58" s="173" t="s">
        <v>389</v>
      </c>
      <c r="I58" s="184" t="s">
        <v>501</v>
      </c>
      <c r="J58" s="174" t="s">
        <v>501</v>
      </c>
      <c r="K58" s="173" t="s">
        <v>405</v>
      </c>
      <c r="L58" s="181" t="s">
        <v>500</v>
      </c>
      <c r="M58" s="182">
        <v>44834</v>
      </c>
      <c r="N58" s="173" t="s">
        <v>522</v>
      </c>
      <c r="O58" s="173" t="s">
        <v>431</v>
      </c>
      <c r="P58" s="173" t="s">
        <v>495</v>
      </c>
    </row>
    <row r="59" spans="1:16" s="183" customFormat="1" ht="117" customHeight="1" x14ac:dyDescent="0.2">
      <c r="A59" s="145"/>
      <c r="B59" s="147"/>
      <c r="C59" s="147"/>
      <c r="D59" s="172"/>
      <c r="E59" s="146"/>
      <c r="F59" s="172"/>
      <c r="G59" s="147"/>
      <c r="H59" s="173" t="s">
        <v>389</v>
      </c>
      <c r="I59" s="184">
        <v>1</v>
      </c>
      <c r="J59" s="174">
        <f>43/43</f>
        <v>1</v>
      </c>
      <c r="K59" s="173" t="s">
        <v>405</v>
      </c>
      <c r="L59" s="181" t="s">
        <v>500</v>
      </c>
      <c r="M59" s="182">
        <v>44834</v>
      </c>
      <c r="N59" s="173" t="s">
        <v>544</v>
      </c>
      <c r="O59" s="173" t="s">
        <v>431</v>
      </c>
      <c r="P59" s="173" t="s">
        <v>495</v>
      </c>
    </row>
    <row r="60" spans="1:16" s="183" customFormat="1" ht="96.75" customHeight="1" x14ac:dyDescent="0.2">
      <c r="A60" s="145"/>
      <c r="B60" s="147"/>
      <c r="C60" s="147"/>
      <c r="D60" s="172"/>
      <c r="E60" s="146"/>
      <c r="F60" s="172"/>
      <c r="G60" s="147"/>
      <c r="H60" s="173" t="s">
        <v>389</v>
      </c>
      <c r="I60" s="184">
        <v>1</v>
      </c>
      <c r="J60" s="174">
        <f>100/100</f>
        <v>1</v>
      </c>
      <c r="K60" s="173" t="s">
        <v>392</v>
      </c>
      <c r="L60" s="181" t="s">
        <v>500</v>
      </c>
      <c r="M60" s="182">
        <v>44834</v>
      </c>
      <c r="N60" s="173" t="s">
        <v>581</v>
      </c>
      <c r="O60" s="173" t="s">
        <v>431</v>
      </c>
      <c r="P60" s="173" t="s">
        <v>495</v>
      </c>
    </row>
    <row r="61" spans="1:16" s="183" customFormat="1" ht="87" customHeight="1" x14ac:dyDescent="0.2">
      <c r="A61" s="145"/>
      <c r="B61" s="147"/>
      <c r="C61" s="147"/>
      <c r="D61" s="172"/>
      <c r="E61" s="146"/>
      <c r="F61" s="172"/>
      <c r="G61" s="147"/>
      <c r="H61" s="173" t="s">
        <v>389</v>
      </c>
      <c r="I61" s="184">
        <v>1</v>
      </c>
      <c r="J61" s="174">
        <f>43/43</f>
        <v>1</v>
      </c>
      <c r="K61" s="173" t="s">
        <v>392</v>
      </c>
      <c r="L61" s="181" t="s">
        <v>500</v>
      </c>
      <c r="M61" s="182">
        <v>44834</v>
      </c>
      <c r="N61" s="173" t="s">
        <v>584</v>
      </c>
      <c r="O61" s="173" t="s">
        <v>431</v>
      </c>
      <c r="P61" s="173" t="s">
        <v>495</v>
      </c>
    </row>
    <row r="62" spans="1:16" s="183" customFormat="1" ht="78" customHeight="1" x14ac:dyDescent="0.2">
      <c r="A62" s="145"/>
      <c r="B62" s="147"/>
      <c r="C62" s="147"/>
      <c r="D62" s="172"/>
      <c r="E62" s="146"/>
      <c r="F62" s="172"/>
      <c r="G62" s="147"/>
      <c r="H62" s="173" t="s">
        <v>389</v>
      </c>
      <c r="I62" s="184">
        <v>1</v>
      </c>
      <c r="J62" s="173" t="s">
        <v>578</v>
      </c>
      <c r="K62" s="173" t="s">
        <v>392</v>
      </c>
      <c r="L62" s="181" t="s">
        <v>500</v>
      </c>
      <c r="M62" s="182">
        <v>44834</v>
      </c>
      <c r="N62" s="173" t="s">
        <v>577</v>
      </c>
      <c r="O62" s="173" t="s">
        <v>431</v>
      </c>
      <c r="P62" s="173" t="s">
        <v>495</v>
      </c>
    </row>
    <row r="63" spans="1:16" s="183" customFormat="1" ht="98.25" customHeight="1" x14ac:dyDescent="0.2">
      <c r="A63" s="145"/>
      <c r="B63" s="147"/>
      <c r="C63" s="147"/>
      <c r="D63" s="172"/>
      <c r="E63" s="146"/>
      <c r="F63" s="172"/>
      <c r="G63" s="147"/>
      <c r="H63" s="173" t="s">
        <v>389</v>
      </c>
      <c r="I63" s="184">
        <v>1</v>
      </c>
      <c r="J63" s="173" t="s">
        <v>572</v>
      </c>
      <c r="K63" s="173" t="s">
        <v>392</v>
      </c>
      <c r="L63" s="181" t="s">
        <v>500</v>
      </c>
      <c r="M63" s="182">
        <v>44834</v>
      </c>
      <c r="N63" s="173" t="s">
        <v>586</v>
      </c>
      <c r="O63" s="173" t="s">
        <v>431</v>
      </c>
      <c r="P63" s="173" t="s">
        <v>495</v>
      </c>
    </row>
    <row r="64" spans="1:16" s="183" customFormat="1" ht="87" customHeight="1" x14ac:dyDescent="0.2">
      <c r="A64" s="145"/>
      <c r="B64" s="147"/>
      <c r="C64" s="147"/>
      <c r="D64" s="172"/>
      <c r="E64" s="146"/>
      <c r="F64" s="172"/>
      <c r="G64" s="147"/>
      <c r="H64" s="173" t="s">
        <v>389</v>
      </c>
      <c r="I64" s="184">
        <v>1</v>
      </c>
      <c r="J64" s="174">
        <f>77/77</f>
        <v>1</v>
      </c>
      <c r="K64" s="173" t="s">
        <v>392</v>
      </c>
      <c r="L64" s="181" t="s">
        <v>500</v>
      </c>
      <c r="M64" s="182">
        <v>44834</v>
      </c>
      <c r="N64" s="173" t="s">
        <v>587</v>
      </c>
      <c r="O64" s="173" t="s">
        <v>431</v>
      </c>
      <c r="P64" s="173" t="s">
        <v>495</v>
      </c>
    </row>
    <row r="65" spans="1:16" s="183" customFormat="1" ht="110.25" customHeight="1" x14ac:dyDescent="0.2">
      <c r="A65" s="145"/>
      <c r="B65" s="147"/>
      <c r="C65" s="147"/>
      <c r="D65" s="172"/>
      <c r="E65" s="146"/>
      <c r="F65" s="172"/>
      <c r="G65" s="147"/>
      <c r="H65" s="173" t="s">
        <v>389</v>
      </c>
      <c r="I65" s="184">
        <v>1</v>
      </c>
      <c r="J65" s="174">
        <f>75/75</f>
        <v>1</v>
      </c>
      <c r="K65" s="173" t="s">
        <v>392</v>
      </c>
      <c r="L65" s="181" t="s">
        <v>500</v>
      </c>
      <c r="M65" s="182">
        <v>44834</v>
      </c>
      <c r="N65" s="173" t="s">
        <v>589</v>
      </c>
      <c r="O65" s="173" t="s">
        <v>431</v>
      </c>
      <c r="P65" s="173" t="s">
        <v>495</v>
      </c>
    </row>
    <row r="66" spans="1:16" s="183" customFormat="1" ht="80.25" customHeight="1" x14ac:dyDescent="0.2">
      <c r="A66" s="145"/>
      <c r="B66" s="147"/>
      <c r="C66" s="147"/>
      <c r="D66" s="172"/>
      <c r="E66" s="146"/>
      <c r="F66" s="172"/>
      <c r="G66" s="147"/>
      <c r="H66" s="173" t="s">
        <v>389</v>
      </c>
      <c r="I66" s="184">
        <v>1</v>
      </c>
      <c r="J66" s="174">
        <f>19/19</f>
        <v>1</v>
      </c>
      <c r="K66" s="173" t="s">
        <v>392</v>
      </c>
      <c r="L66" s="181" t="s">
        <v>500</v>
      </c>
      <c r="M66" s="182">
        <v>44834</v>
      </c>
      <c r="N66" s="173" t="s">
        <v>591</v>
      </c>
      <c r="O66" s="173" t="s">
        <v>431</v>
      </c>
      <c r="P66" s="173" t="s">
        <v>495</v>
      </c>
    </row>
    <row r="67" spans="1:16" s="183" customFormat="1" ht="90.75" customHeight="1" x14ac:dyDescent="0.2">
      <c r="A67" s="145"/>
      <c r="B67" s="147"/>
      <c r="C67" s="147"/>
      <c r="D67" s="172"/>
      <c r="E67" s="146"/>
      <c r="F67" s="172"/>
      <c r="G67" s="147"/>
      <c r="H67" s="173" t="s">
        <v>389</v>
      </c>
      <c r="I67" s="184">
        <v>1</v>
      </c>
      <c r="J67" s="174">
        <f>4/4</f>
        <v>1</v>
      </c>
      <c r="K67" s="173" t="s">
        <v>392</v>
      </c>
      <c r="L67" s="181" t="s">
        <v>500</v>
      </c>
      <c r="M67" s="182">
        <v>44834</v>
      </c>
      <c r="N67" s="173" t="s">
        <v>593</v>
      </c>
      <c r="O67" s="173" t="s">
        <v>431</v>
      </c>
      <c r="P67" s="173" t="s">
        <v>495</v>
      </c>
    </row>
    <row r="68" spans="1:16" s="183" customFormat="1" ht="117.75" customHeight="1" x14ac:dyDescent="0.2">
      <c r="A68" s="145"/>
      <c r="B68" s="147"/>
      <c r="C68" s="147"/>
      <c r="D68" s="172"/>
      <c r="E68" s="146"/>
      <c r="F68" s="172"/>
      <c r="G68" s="147"/>
      <c r="H68" s="173" t="s">
        <v>355</v>
      </c>
      <c r="I68" s="174" t="s">
        <v>501</v>
      </c>
      <c r="J68" s="173" t="s">
        <v>572</v>
      </c>
      <c r="K68" s="173" t="s">
        <v>392</v>
      </c>
      <c r="L68" s="173" t="s">
        <v>500</v>
      </c>
      <c r="M68" s="182">
        <v>44834</v>
      </c>
      <c r="N68" s="173" t="s">
        <v>534</v>
      </c>
      <c r="O68" s="173" t="s">
        <v>403</v>
      </c>
      <c r="P68" s="173" t="s">
        <v>437</v>
      </c>
    </row>
    <row r="69" spans="1:16" s="183" customFormat="1" ht="108.75" customHeight="1" x14ac:dyDescent="0.2">
      <c r="A69" s="145"/>
      <c r="B69" s="147"/>
      <c r="C69" s="147"/>
      <c r="D69" s="172"/>
      <c r="E69" s="146"/>
      <c r="F69" s="172"/>
      <c r="G69" s="147"/>
      <c r="H69" s="173" t="s">
        <v>355</v>
      </c>
      <c r="I69" s="174" t="s">
        <v>501</v>
      </c>
      <c r="J69" s="173" t="s">
        <v>572</v>
      </c>
      <c r="K69" s="173" t="s">
        <v>392</v>
      </c>
      <c r="L69" s="173" t="s">
        <v>500</v>
      </c>
      <c r="M69" s="182">
        <v>44834</v>
      </c>
      <c r="N69" s="173" t="s">
        <v>534</v>
      </c>
      <c r="O69" s="173" t="s">
        <v>403</v>
      </c>
      <c r="P69" s="173" t="s">
        <v>437</v>
      </c>
    </row>
    <row r="70" spans="1:16" s="183" customFormat="1" ht="207" customHeight="1" x14ac:dyDescent="0.2">
      <c r="A70" s="178">
        <v>4</v>
      </c>
      <c r="B70" s="179" t="s">
        <v>33</v>
      </c>
      <c r="C70" s="172" t="s">
        <v>54</v>
      </c>
      <c r="D70" s="180" t="s">
        <v>38</v>
      </c>
      <c r="E70" s="172" t="s">
        <v>57</v>
      </c>
      <c r="F70" s="180" t="s">
        <v>465</v>
      </c>
      <c r="G70" s="179" t="s">
        <v>58</v>
      </c>
      <c r="H70" s="173" t="s">
        <v>360</v>
      </c>
      <c r="I70" s="174">
        <v>1</v>
      </c>
      <c r="J70" s="185">
        <f>317/340</f>
        <v>0.93235294117647061</v>
      </c>
      <c r="K70" s="173" t="s">
        <v>405</v>
      </c>
      <c r="L70" s="173" t="s">
        <v>563</v>
      </c>
      <c r="M70" s="182">
        <v>44834</v>
      </c>
      <c r="N70" s="173" t="s">
        <v>564</v>
      </c>
      <c r="O70" s="173" t="s">
        <v>438</v>
      </c>
      <c r="P70" s="173" t="s">
        <v>440</v>
      </c>
    </row>
    <row r="71" spans="1:16" s="183" customFormat="1" ht="64.5" customHeight="1" x14ac:dyDescent="0.2">
      <c r="A71" s="178"/>
      <c r="B71" s="179"/>
      <c r="C71" s="172"/>
      <c r="D71" s="180" t="s">
        <v>39</v>
      </c>
      <c r="E71" s="172"/>
      <c r="F71" s="180" t="s">
        <v>466</v>
      </c>
      <c r="G71" s="179"/>
      <c r="H71" s="173" t="s">
        <v>530</v>
      </c>
      <c r="I71" s="184" t="s">
        <v>501</v>
      </c>
      <c r="J71" s="174" t="s">
        <v>501</v>
      </c>
      <c r="K71" s="173" t="s">
        <v>405</v>
      </c>
      <c r="L71" s="173" t="s">
        <v>517</v>
      </c>
      <c r="M71" s="182">
        <v>44834</v>
      </c>
      <c r="N71" s="173" t="s">
        <v>620</v>
      </c>
      <c r="O71" s="173" t="s">
        <v>407</v>
      </c>
      <c r="P71" s="173" t="s">
        <v>443</v>
      </c>
    </row>
    <row r="72" spans="1:16" s="183" customFormat="1" ht="93" customHeight="1" x14ac:dyDescent="0.2">
      <c r="A72" s="178"/>
      <c r="B72" s="179"/>
      <c r="C72" s="172"/>
      <c r="D72" s="180" t="s">
        <v>55</v>
      </c>
      <c r="E72" s="172"/>
      <c r="F72" s="180" t="s">
        <v>467</v>
      </c>
      <c r="G72" s="179"/>
      <c r="H72" s="173" t="s">
        <v>531</v>
      </c>
      <c r="I72" s="184" t="s">
        <v>501</v>
      </c>
      <c r="J72" s="174" t="s">
        <v>501</v>
      </c>
      <c r="K72" s="173" t="s">
        <v>405</v>
      </c>
      <c r="L72" s="181" t="s">
        <v>517</v>
      </c>
      <c r="M72" s="182">
        <v>44834</v>
      </c>
      <c r="N72" s="173" t="s">
        <v>620</v>
      </c>
      <c r="O72" s="173" t="s">
        <v>407</v>
      </c>
      <c r="P72" s="173" t="s">
        <v>443</v>
      </c>
    </row>
    <row r="73" spans="1:16" s="183" customFormat="1" ht="96" x14ac:dyDescent="0.2">
      <c r="A73" s="178"/>
      <c r="B73" s="179"/>
      <c r="C73" s="172"/>
      <c r="D73" s="180" t="s">
        <v>56</v>
      </c>
      <c r="E73" s="172"/>
      <c r="F73" s="180" t="s">
        <v>468</v>
      </c>
      <c r="G73" s="179"/>
      <c r="H73" s="173" t="s">
        <v>532</v>
      </c>
      <c r="I73" s="184" t="s">
        <v>501</v>
      </c>
      <c r="J73" s="174" t="s">
        <v>501</v>
      </c>
      <c r="K73" s="173" t="s">
        <v>405</v>
      </c>
      <c r="L73" s="181" t="s">
        <v>517</v>
      </c>
      <c r="M73" s="182">
        <v>44834</v>
      </c>
      <c r="N73" s="173" t="s">
        <v>620</v>
      </c>
      <c r="O73" s="173" t="s">
        <v>407</v>
      </c>
      <c r="P73" s="173" t="s">
        <v>443</v>
      </c>
    </row>
    <row r="74" spans="1:16" ht="39.950000000000003" hidden="1" customHeight="1" x14ac:dyDescent="0.2">
      <c r="A74" s="147">
        <v>5</v>
      </c>
      <c r="B74" s="147" t="s">
        <v>34</v>
      </c>
      <c r="C74" s="146" t="s">
        <v>59</v>
      </c>
      <c r="D74" s="62" t="s">
        <v>60</v>
      </c>
      <c r="E74" s="146" t="s">
        <v>69</v>
      </c>
      <c r="F74" s="62" t="s">
        <v>469</v>
      </c>
      <c r="G74" s="147" t="s">
        <v>70</v>
      </c>
      <c r="H74" s="81"/>
      <c r="I74" s="81"/>
      <c r="J74" s="95" t="s">
        <v>491</v>
      </c>
      <c r="K74" s="81"/>
      <c r="L74" s="81"/>
      <c r="M74" s="81"/>
      <c r="N74" s="81"/>
      <c r="O74" s="61"/>
      <c r="P74" s="61"/>
    </row>
    <row r="75" spans="1:16" ht="39.950000000000003" hidden="1" customHeight="1" x14ac:dyDescent="0.2">
      <c r="A75" s="147"/>
      <c r="B75" s="147"/>
      <c r="C75" s="146"/>
      <c r="D75" s="62" t="s">
        <v>61</v>
      </c>
      <c r="E75" s="146"/>
      <c r="F75" s="146" t="s">
        <v>470</v>
      </c>
      <c r="G75" s="147"/>
      <c r="H75" s="61"/>
      <c r="I75" s="61"/>
      <c r="J75" s="95" t="s">
        <v>491</v>
      </c>
      <c r="K75" s="75"/>
      <c r="L75" s="61"/>
      <c r="M75" s="82"/>
      <c r="N75" s="61"/>
      <c r="O75" s="61"/>
      <c r="P75" s="61"/>
    </row>
    <row r="76" spans="1:16" ht="54" hidden="1" customHeight="1" x14ac:dyDescent="0.2">
      <c r="A76" s="147"/>
      <c r="B76" s="147"/>
      <c r="C76" s="146"/>
      <c r="D76" s="146" t="s">
        <v>45</v>
      </c>
      <c r="E76" s="146"/>
      <c r="F76" s="146"/>
      <c r="G76" s="147"/>
      <c r="H76" s="61"/>
      <c r="I76" s="61"/>
      <c r="J76" s="61"/>
      <c r="K76" s="61"/>
      <c r="L76" s="61"/>
      <c r="M76" s="61"/>
      <c r="N76" s="61"/>
      <c r="O76" s="61"/>
      <c r="P76" s="61"/>
    </row>
    <row r="77" spans="1:16" ht="60" hidden="1" customHeight="1" x14ac:dyDescent="0.2">
      <c r="A77" s="147"/>
      <c r="B77" s="147"/>
      <c r="C77" s="146"/>
      <c r="D77" s="146"/>
      <c r="E77" s="146"/>
      <c r="F77" s="146"/>
      <c r="G77" s="147"/>
      <c r="H77" s="61"/>
      <c r="I77" s="61"/>
      <c r="J77" s="61"/>
      <c r="K77" s="82"/>
      <c r="L77" s="82"/>
      <c r="M77" s="82"/>
      <c r="N77" s="61"/>
      <c r="O77" s="61"/>
      <c r="P77" s="61"/>
    </row>
    <row r="78" spans="1:16" ht="61.5" hidden="1" customHeight="1" x14ac:dyDescent="0.2">
      <c r="A78" s="147"/>
      <c r="B78" s="147"/>
      <c r="C78" s="146"/>
      <c r="D78" s="146" t="s">
        <v>62</v>
      </c>
      <c r="E78" s="146"/>
      <c r="F78" s="146" t="s">
        <v>471</v>
      </c>
      <c r="G78" s="147"/>
      <c r="H78" s="61"/>
      <c r="I78" s="61"/>
      <c r="J78" s="61"/>
      <c r="K78" s="59"/>
      <c r="L78" s="61"/>
      <c r="M78" s="61"/>
      <c r="N78" s="61"/>
      <c r="O78" s="61"/>
      <c r="P78" s="61"/>
    </row>
    <row r="79" spans="1:16" ht="39.950000000000003" hidden="1" customHeight="1" x14ac:dyDescent="0.2">
      <c r="A79" s="147"/>
      <c r="B79" s="147"/>
      <c r="C79" s="146"/>
      <c r="D79" s="146"/>
      <c r="E79" s="146"/>
      <c r="F79" s="146"/>
      <c r="G79" s="147"/>
      <c r="H79" s="97"/>
      <c r="I79" s="99"/>
      <c r="J79" s="97"/>
      <c r="K79" s="105"/>
      <c r="L79" s="99"/>
      <c r="M79" s="99"/>
      <c r="N79" s="97"/>
      <c r="O79" s="97"/>
      <c r="P79" s="97"/>
    </row>
    <row r="80" spans="1:16" ht="69" hidden="1" customHeight="1" x14ac:dyDescent="0.2">
      <c r="A80" s="147"/>
      <c r="B80" s="147"/>
      <c r="C80" s="146"/>
      <c r="D80" s="146"/>
      <c r="E80" s="146"/>
      <c r="F80" s="146"/>
      <c r="G80" s="147"/>
      <c r="H80" s="61" t="s">
        <v>151</v>
      </c>
      <c r="I80" s="82"/>
      <c r="J80" s="82"/>
      <c r="K80" s="80"/>
      <c r="L80" s="82"/>
      <c r="M80" s="82"/>
      <c r="N80" s="61"/>
      <c r="O80" s="61"/>
      <c r="P80" s="61" t="s">
        <v>497</v>
      </c>
    </row>
    <row r="81" spans="1:16" ht="110.25" hidden="1" customHeight="1" x14ac:dyDescent="0.2">
      <c r="A81" s="147"/>
      <c r="B81" s="147"/>
      <c r="C81" s="146"/>
      <c r="D81" s="62" t="s">
        <v>63</v>
      </c>
      <c r="E81" s="146"/>
      <c r="F81" s="146" t="s">
        <v>472</v>
      </c>
      <c r="G81" s="147"/>
      <c r="H81" s="61"/>
      <c r="I81" s="61"/>
      <c r="J81" s="61"/>
      <c r="K81" s="59"/>
      <c r="L81" s="61"/>
      <c r="M81" s="61"/>
      <c r="N81" s="61"/>
      <c r="O81" s="61"/>
      <c r="P81" s="61"/>
    </row>
    <row r="82" spans="1:16" ht="96" hidden="1" x14ac:dyDescent="0.2">
      <c r="A82" s="147"/>
      <c r="B82" s="147"/>
      <c r="C82" s="146"/>
      <c r="D82" s="62" t="s">
        <v>64</v>
      </c>
      <c r="E82" s="146"/>
      <c r="F82" s="146"/>
      <c r="G82" s="147"/>
      <c r="H82" s="61"/>
      <c r="I82" s="61"/>
      <c r="J82" s="61"/>
      <c r="K82" s="59"/>
      <c r="L82" s="61"/>
      <c r="M82" s="61"/>
      <c r="N82" s="61"/>
      <c r="O82" s="61"/>
      <c r="P82" s="61"/>
    </row>
    <row r="83" spans="1:16" ht="230.25" hidden="1" customHeight="1" x14ac:dyDescent="0.2">
      <c r="A83" s="147"/>
      <c r="B83" s="147"/>
      <c r="C83" s="146"/>
      <c r="D83" s="62" t="s">
        <v>65</v>
      </c>
      <c r="E83" s="146"/>
      <c r="F83" s="148" t="s">
        <v>473</v>
      </c>
      <c r="G83" s="147"/>
      <c r="H83" s="61"/>
      <c r="I83" s="61"/>
      <c r="J83" s="82"/>
      <c r="K83" s="61"/>
      <c r="L83" s="82"/>
      <c r="M83" s="56"/>
      <c r="N83" s="61"/>
      <c r="O83" s="61"/>
      <c r="P83" s="61"/>
    </row>
    <row r="84" spans="1:16" ht="108.75" hidden="1" customHeight="1" x14ac:dyDescent="0.2">
      <c r="A84" s="147"/>
      <c r="B84" s="147"/>
      <c r="C84" s="146"/>
      <c r="D84" s="148" t="s">
        <v>66</v>
      </c>
      <c r="E84" s="146"/>
      <c r="F84" s="149"/>
      <c r="G84" s="147"/>
      <c r="H84" s="61"/>
      <c r="I84" s="61"/>
      <c r="J84" s="82"/>
      <c r="K84" s="61"/>
      <c r="L84" s="82"/>
      <c r="M84" s="56"/>
      <c r="N84" s="61"/>
      <c r="O84" s="61"/>
      <c r="P84" s="61"/>
    </row>
    <row r="85" spans="1:16" ht="138.75" hidden="1" customHeight="1" x14ac:dyDescent="0.2">
      <c r="A85" s="147"/>
      <c r="B85" s="147"/>
      <c r="C85" s="146"/>
      <c r="D85" s="149"/>
      <c r="E85" s="146"/>
      <c r="F85" s="149"/>
      <c r="G85" s="147"/>
      <c r="H85" s="61"/>
      <c r="I85" s="61"/>
      <c r="J85" s="82"/>
      <c r="K85" s="61"/>
      <c r="L85" s="82"/>
      <c r="M85" s="56"/>
      <c r="N85" s="61"/>
      <c r="O85" s="61"/>
      <c r="P85" s="61"/>
    </row>
    <row r="86" spans="1:16" ht="99.75" hidden="1" customHeight="1" x14ac:dyDescent="0.2">
      <c r="A86" s="147"/>
      <c r="B86" s="147"/>
      <c r="C86" s="146"/>
      <c r="D86" s="149"/>
      <c r="E86" s="146"/>
      <c r="F86" s="149"/>
      <c r="G86" s="147"/>
      <c r="H86" s="61"/>
      <c r="I86" s="61"/>
      <c r="J86" s="82"/>
      <c r="K86" s="61"/>
      <c r="L86" s="82"/>
      <c r="M86" s="56"/>
      <c r="N86" s="61"/>
      <c r="O86" s="61"/>
      <c r="P86" s="61"/>
    </row>
    <row r="87" spans="1:16" ht="93" hidden="1" customHeight="1" x14ac:dyDescent="0.2">
      <c r="A87" s="147"/>
      <c r="B87" s="147"/>
      <c r="C87" s="146"/>
      <c r="D87" s="149"/>
      <c r="E87" s="146"/>
      <c r="F87" s="149"/>
      <c r="G87" s="147"/>
      <c r="H87" s="61"/>
      <c r="I87" s="61"/>
      <c r="J87" s="82"/>
      <c r="K87" s="61"/>
      <c r="L87" s="61"/>
      <c r="M87" s="56"/>
      <c r="N87" s="61"/>
      <c r="O87" s="61"/>
      <c r="P87" s="61"/>
    </row>
    <row r="88" spans="1:16" ht="103.5" hidden="1" customHeight="1" x14ac:dyDescent="0.2">
      <c r="A88" s="147"/>
      <c r="B88" s="147"/>
      <c r="C88" s="146"/>
      <c r="D88" s="149"/>
      <c r="E88" s="146"/>
      <c r="F88" s="149"/>
      <c r="G88" s="147"/>
      <c r="H88" s="61"/>
      <c r="I88" s="61"/>
      <c r="J88" s="82"/>
      <c r="K88" s="61"/>
      <c r="L88" s="82"/>
      <c r="M88" s="56"/>
      <c r="N88" s="61"/>
      <c r="O88" s="61"/>
      <c r="P88" s="61"/>
    </row>
    <row r="89" spans="1:16" ht="74.25" hidden="1" customHeight="1" x14ac:dyDescent="0.2">
      <c r="A89" s="147"/>
      <c r="B89" s="147"/>
      <c r="C89" s="146"/>
      <c r="D89" s="150"/>
      <c r="E89" s="146"/>
      <c r="F89" s="150"/>
      <c r="G89" s="147"/>
      <c r="H89" s="97"/>
      <c r="I89" s="97"/>
      <c r="J89" s="99"/>
      <c r="K89" s="97"/>
      <c r="L89" s="99"/>
      <c r="M89" s="106"/>
      <c r="N89" s="97"/>
      <c r="O89" s="97"/>
      <c r="P89" s="97"/>
    </row>
    <row r="90" spans="1:16" ht="65.25" hidden="1" customHeight="1" x14ac:dyDescent="0.2">
      <c r="A90" s="147"/>
      <c r="B90" s="147"/>
      <c r="C90" s="146"/>
      <c r="D90" s="146" t="s">
        <v>67</v>
      </c>
      <c r="E90" s="146"/>
      <c r="F90" s="146" t="s">
        <v>474</v>
      </c>
      <c r="G90" s="147"/>
      <c r="H90" s="100" t="s">
        <v>61</v>
      </c>
      <c r="I90" s="100"/>
      <c r="J90" s="103"/>
      <c r="K90" s="100"/>
      <c r="L90" s="107"/>
      <c r="M90" s="108"/>
      <c r="N90" s="100"/>
      <c r="O90" s="100" t="s">
        <v>409</v>
      </c>
      <c r="P90" s="100" t="s">
        <v>410</v>
      </c>
    </row>
    <row r="91" spans="1:16" s="183" customFormat="1" ht="61.5" customHeight="1" x14ac:dyDescent="0.2">
      <c r="A91" s="147"/>
      <c r="B91" s="147"/>
      <c r="C91" s="146"/>
      <c r="D91" s="146"/>
      <c r="E91" s="146"/>
      <c r="F91" s="146"/>
      <c r="G91" s="147"/>
      <c r="H91" s="173" t="s">
        <v>371</v>
      </c>
      <c r="I91" s="184" t="s">
        <v>511</v>
      </c>
      <c r="J91" s="181" t="s">
        <v>501</v>
      </c>
      <c r="K91" s="181" t="s">
        <v>405</v>
      </c>
      <c r="L91" s="181" t="s">
        <v>501</v>
      </c>
      <c r="M91" s="182">
        <v>44834</v>
      </c>
      <c r="N91" s="173" t="s">
        <v>570</v>
      </c>
      <c r="O91" s="173" t="s">
        <v>445</v>
      </c>
      <c r="P91" s="173" t="s">
        <v>446</v>
      </c>
    </row>
    <row r="92" spans="1:16" ht="39.950000000000003" hidden="1" customHeight="1" x14ac:dyDescent="0.2">
      <c r="A92" s="147"/>
      <c r="B92" s="147"/>
      <c r="C92" s="146"/>
      <c r="D92" s="146"/>
      <c r="E92" s="146"/>
      <c r="F92" s="146"/>
      <c r="G92" s="147"/>
      <c r="H92" s="100" t="s">
        <v>381</v>
      </c>
      <c r="I92" s="103"/>
      <c r="J92" s="103"/>
      <c r="K92" s="100"/>
      <c r="L92" s="100"/>
      <c r="M92" s="108"/>
      <c r="N92" s="107"/>
      <c r="O92" s="100" t="s">
        <v>413</v>
      </c>
      <c r="P92" s="100" t="s">
        <v>448</v>
      </c>
    </row>
    <row r="93" spans="1:16" s="183" customFormat="1" ht="198.75" customHeight="1" x14ac:dyDescent="0.2">
      <c r="A93" s="147"/>
      <c r="B93" s="147"/>
      <c r="C93" s="146"/>
      <c r="D93" s="146"/>
      <c r="E93" s="146"/>
      <c r="F93" s="146"/>
      <c r="G93" s="147"/>
      <c r="H93" s="173" t="s">
        <v>423</v>
      </c>
      <c r="I93" s="184" t="s">
        <v>501</v>
      </c>
      <c r="J93" s="184">
        <f>28/28</f>
        <v>1</v>
      </c>
      <c r="K93" s="181" t="s">
        <v>405</v>
      </c>
      <c r="L93" s="173" t="s">
        <v>573</v>
      </c>
      <c r="M93" s="182">
        <v>44834</v>
      </c>
      <c r="N93" s="173" t="s">
        <v>621</v>
      </c>
      <c r="O93" s="173" t="s">
        <v>424</v>
      </c>
      <c r="P93" s="173" t="s">
        <v>449</v>
      </c>
    </row>
    <row r="94" spans="1:16" s="183" customFormat="1" ht="72.75" customHeight="1" x14ac:dyDescent="0.2">
      <c r="A94" s="147"/>
      <c r="B94" s="147"/>
      <c r="C94" s="146"/>
      <c r="D94" s="146"/>
      <c r="E94" s="146"/>
      <c r="F94" s="146"/>
      <c r="G94" s="147"/>
      <c r="H94" s="173" t="s">
        <v>450</v>
      </c>
      <c r="I94" s="174">
        <v>1</v>
      </c>
      <c r="J94" s="174">
        <v>1</v>
      </c>
      <c r="K94" s="173" t="s">
        <v>518</v>
      </c>
      <c r="L94" s="173" t="s">
        <v>609</v>
      </c>
      <c r="M94" s="182">
        <v>44834</v>
      </c>
      <c r="N94" s="173" t="s">
        <v>574</v>
      </c>
      <c r="O94" s="173" t="s">
        <v>427</v>
      </c>
      <c r="P94" s="173" t="s">
        <v>452</v>
      </c>
    </row>
    <row r="95" spans="1:16" s="183" customFormat="1" ht="64.5" customHeight="1" x14ac:dyDescent="0.2">
      <c r="A95" s="147"/>
      <c r="B95" s="147"/>
      <c r="C95" s="146"/>
      <c r="D95" s="146"/>
      <c r="E95" s="146"/>
      <c r="F95" s="146"/>
      <c r="G95" s="147"/>
      <c r="H95" s="173" t="s">
        <v>426</v>
      </c>
      <c r="I95" s="174">
        <v>1</v>
      </c>
      <c r="J95" s="110">
        <f>1*100%</f>
        <v>1</v>
      </c>
      <c r="K95" s="173" t="s">
        <v>405</v>
      </c>
      <c r="L95" s="173" t="s">
        <v>500</v>
      </c>
      <c r="M95" s="182">
        <v>44834</v>
      </c>
      <c r="N95" s="173" t="s">
        <v>607</v>
      </c>
      <c r="O95" s="173" t="s">
        <v>427</v>
      </c>
      <c r="P95" s="173" t="s">
        <v>452</v>
      </c>
    </row>
    <row r="96" spans="1:16" s="183" customFormat="1" ht="171" customHeight="1" x14ac:dyDescent="0.2">
      <c r="A96" s="147"/>
      <c r="B96" s="147"/>
      <c r="C96" s="146"/>
      <c r="D96" s="180" t="s">
        <v>68</v>
      </c>
      <c r="E96" s="146"/>
      <c r="F96" s="146"/>
      <c r="G96" s="147"/>
      <c r="H96" s="173" t="s">
        <v>426</v>
      </c>
      <c r="I96" s="174">
        <v>1</v>
      </c>
      <c r="J96" s="174">
        <f>1/1</f>
        <v>1</v>
      </c>
      <c r="K96" s="173" t="s">
        <v>519</v>
      </c>
      <c r="L96" s="173" t="s">
        <v>622</v>
      </c>
      <c r="M96" s="182">
        <v>44742</v>
      </c>
      <c r="N96" s="173" t="s">
        <v>575</v>
      </c>
      <c r="O96" s="173" t="s">
        <v>427</v>
      </c>
      <c r="P96" s="173" t="s">
        <v>452</v>
      </c>
    </row>
    <row r="97" spans="1:16" ht="99" hidden="1" customHeight="1" x14ac:dyDescent="0.2">
      <c r="A97" s="145">
        <v>6</v>
      </c>
      <c r="B97" s="147" t="s">
        <v>35</v>
      </c>
      <c r="C97" s="146" t="s">
        <v>71</v>
      </c>
      <c r="D97" s="146" t="s">
        <v>62</v>
      </c>
      <c r="E97" s="147" t="s">
        <v>316</v>
      </c>
      <c r="F97" s="62" t="s">
        <v>475</v>
      </c>
      <c r="G97" s="147" t="s">
        <v>73</v>
      </c>
      <c r="H97" s="61"/>
      <c r="I97" s="65"/>
      <c r="J97" s="65"/>
      <c r="K97" s="65"/>
      <c r="L97" s="65"/>
      <c r="M97" s="91"/>
      <c r="N97" s="65"/>
      <c r="O97" s="61"/>
      <c r="P97" s="61"/>
    </row>
    <row r="98" spans="1:16" ht="109.5" hidden="1" customHeight="1" x14ac:dyDescent="0.2">
      <c r="A98" s="145"/>
      <c r="B98" s="147"/>
      <c r="C98" s="146"/>
      <c r="D98" s="146"/>
      <c r="E98" s="147"/>
      <c r="F98" s="62" t="s">
        <v>476</v>
      </c>
      <c r="G98" s="147"/>
      <c r="H98" s="138"/>
      <c r="I98" s="148"/>
      <c r="J98" s="148"/>
      <c r="K98" s="148"/>
      <c r="L98" s="148"/>
      <c r="M98" s="170"/>
      <c r="N98" s="148"/>
      <c r="O98" s="138"/>
      <c r="P98" s="138"/>
    </row>
    <row r="99" spans="1:16" ht="59.25" hidden="1" customHeight="1" x14ac:dyDescent="0.2">
      <c r="A99" s="145"/>
      <c r="B99" s="147"/>
      <c r="C99" s="146"/>
      <c r="D99" s="146" t="s">
        <v>37</v>
      </c>
      <c r="E99" s="147"/>
      <c r="F99" s="62" t="s">
        <v>477</v>
      </c>
      <c r="G99" s="147"/>
      <c r="H99" s="139"/>
      <c r="I99" s="150"/>
      <c r="J99" s="150"/>
      <c r="K99" s="150"/>
      <c r="L99" s="150"/>
      <c r="M99" s="171"/>
      <c r="N99" s="150"/>
      <c r="O99" s="139"/>
      <c r="P99" s="139"/>
    </row>
    <row r="100" spans="1:16" ht="113.25" hidden="1" customHeight="1" x14ac:dyDescent="0.2">
      <c r="A100" s="145"/>
      <c r="B100" s="147"/>
      <c r="C100" s="146"/>
      <c r="D100" s="146"/>
      <c r="E100" s="147"/>
      <c r="F100" s="62" t="s">
        <v>478</v>
      </c>
      <c r="G100" s="147"/>
      <c r="H100" s="61"/>
      <c r="I100" s="78"/>
      <c r="J100" s="82"/>
      <c r="K100" s="78"/>
      <c r="L100" s="78"/>
      <c r="M100" s="78"/>
      <c r="N100" s="61"/>
      <c r="O100" s="61"/>
      <c r="P100" s="61"/>
    </row>
    <row r="101" spans="1:16" ht="93" hidden="1" customHeight="1" x14ac:dyDescent="0.2">
      <c r="A101" s="145"/>
      <c r="B101" s="147"/>
      <c r="C101" s="146"/>
      <c r="D101" s="146" t="s">
        <v>51</v>
      </c>
      <c r="E101" s="147"/>
      <c r="F101" s="62" t="s">
        <v>479</v>
      </c>
      <c r="G101" s="147"/>
      <c r="H101" s="61"/>
      <c r="I101" s="78"/>
      <c r="J101" s="82"/>
      <c r="K101" s="78"/>
      <c r="L101" s="78"/>
      <c r="M101" s="78"/>
      <c r="N101" s="61"/>
      <c r="O101" s="61"/>
      <c r="P101" s="61"/>
    </row>
    <row r="102" spans="1:16" ht="94.5" hidden="1" customHeight="1" x14ac:dyDescent="0.2">
      <c r="A102" s="145"/>
      <c r="B102" s="147"/>
      <c r="C102" s="146"/>
      <c r="D102" s="146"/>
      <c r="E102" s="147"/>
      <c r="F102" s="62" t="s">
        <v>480</v>
      </c>
      <c r="G102" s="147"/>
      <c r="H102" s="97"/>
      <c r="I102" s="93"/>
      <c r="J102" s="99"/>
      <c r="K102" s="93"/>
      <c r="L102" s="93"/>
      <c r="M102" s="93"/>
      <c r="N102" s="97"/>
      <c r="O102" s="97"/>
      <c r="P102" s="97"/>
    </row>
    <row r="103" spans="1:16" s="183" customFormat="1" ht="74.25" customHeight="1" x14ac:dyDescent="0.2">
      <c r="A103" s="145"/>
      <c r="B103" s="147"/>
      <c r="C103" s="146"/>
      <c r="D103" s="172" t="s">
        <v>45</v>
      </c>
      <c r="E103" s="147"/>
      <c r="F103" s="180" t="s">
        <v>481</v>
      </c>
      <c r="G103" s="147"/>
      <c r="H103" s="173" t="s">
        <v>426</v>
      </c>
      <c r="I103" s="174">
        <v>1</v>
      </c>
      <c r="J103" s="186">
        <f>21/24</f>
        <v>0.875</v>
      </c>
      <c r="K103" s="181" t="s">
        <v>405</v>
      </c>
      <c r="L103" s="181" t="s">
        <v>513</v>
      </c>
      <c r="M103" s="182">
        <v>44834</v>
      </c>
      <c r="N103" s="187" t="s">
        <v>614</v>
      </c>
      <c r="O103" s="173" t="s">
        <v>445</v>
      </c>
      <c r="P103" s="173" t="s">
        <v>446</v>
      </c>
    </row>
    <row r="104" spans="1:16" s="183" customFormat="1" ht="106.5" customHeight="1" x14ac:dyDescent="0.2">
      <c r="A104" s="145"/>
      <c r="B104" s="147"/>
      <c r="C104" s="146"/>
      <c r="D104" s="172"/>
      <c r="E104" s="147"/>
      <c r="F104" s="180" t="s">
        <v>482</v>
      </c>
      <c r="G104" s="147"/>
      <c r="H104" s="173" t="s">
        <v>426</v>
      </c>
      <c r="I104" s="174">
        <v>1</v>
      </c>
      <c r="J104" s="174">
        <f>24/24</f>
        <v>1</v>
      </c>
      <c r="K104" s="181" t="s">
        <v>405</v>
      </c>
      <c r="L104" s="181" t="s">
        <v>513</v>
      </c>
      <c r="M104" s="182">
        <v>44834</v>
      </c>
      <c r="N104" s="187" t="s">
        <v>615</v>
      </c>
      <c r="O104" s="173" t="s">
        <v>445</v>
      </c>
      <c r="P104" s="173" t="s">
        <v>446</v>
      </c>
    </row>
    <row r="105" spans="1:16" ht="79.5" hidden="1" customHeight="1" x14ac:dyDescent="0.2">
      <c r="A105" s="145"/>
      <c r="B105" s="147"/>
      <c r="C105" s="146"/>
      <c r="D105" s="62" t="s">
        <v>44</v>
      </c>
      <c r="E105" s="147"/>
      <c r="F105" s="62" t="s">
        <v>483</v>
      </c>
      <c r="G105" s="147"/>
      <c r="H105" s="61"/>
      <c r="I105" s="78"/>
      <c r="J105" s="82"/>
      <c r="K105" s="78"/>
      <c r="L105" s="78"/>
      <c r="M105" s="78"/>
      <c r="N105" s="61"/>
      <c r="O105" s="61"/>
      <c r="P105" s="61"/>
    </row>
    <row r="106" spans="1:16" ht="69" hidden="1" customHeight="1" x14ac:dyDescent="0.2">
      <c r="A106" s="145"/>
      <c r="B106" s="147"/>
      <c r="C106" s="146"/>
      <c r="D106" s="146" t="s">
        <v>72</v>
      </c>
      <c r="E106" s="147"/>
      <c r="F106" s="62" t="s">
        <v>484</v>
      </c>
      <c r="G106" s="147"/>
      <c r="H106" s="61"/>
      <c r="I106" s="78"/>
      <c r="J106" s="82"/>
      <c r="K106" s="78"/>
      <c r="L106" s="78"/>
      <c r="M106" s="78"/>
      <c r="N106" s="61"/>
      <c r="O106" s="61"/>
      <c r="P106" s="61"/>
    </row>
    <row r="107" spans="1:16" ht="82.5" hidden="1" customHeight="1" x14ac:dyDescent="0.2">
      <c r="A107" s="145"/>
      <c r="B107" s="147"/>
      <c r="C107" s="146"/>
      <c r="D107" s="146"/>
      <c r="E107" s="147"/>
      <c r="F107" s="62" t="s">
        <v>485</v>
      </c>
      <c r="G107" s="147"/>
      <c r="H107" s="61"/>
      <c r="I107" s="78"/>
      <c r="J107" s="82"/>
      <c r="K107" s="78"/>
      <c r="L107" s="78"/>
      <c r="M107" s="78"/>
      <c r="N107" s="61"/>
      <c r="O107" s="61"/>
      <c r="P107" s="61"/>
    </row>
    <row r="108" spans="1:16" ht="409.5" hidden="1" customHeight="1" x14ac:dyDescent="0.2">
      <c r="A108" s="145">
        <v>7</v>
      </c>
      <c r="B108" s="147" t="s">
        <v>36</v>
      </c>
      <c r="C108" s="146" t="s">
        <v>74</v>
      </c>
      <c r="D108" s="61" t="s">
        <v>75</v>
      </c>
      <c r="E108" s="147" t="s">
        <v>78</v>
      </c>
      <c r="F108" s="61" t="s">
        <v>486</v>
      </c>
      <c r="G108" s="147" t="s">
        <v>312</v>
      </c>
      <c r="H108" s="61"/>
      <c r="I108" s="61"/>
      <c r="J108" s="73"/>
      <c r="K108" s="82"/>
      <c r="L108" s="61"/>
      <c r="M108" s="56"/>
      <c r="N108" s="61"/>
      <c r="O108" s="61"/>
      <c r="P108" s="61"/>
    </row>
    <row r="109" spans="1:16" ht="78" hidden="1" customHeight="1" x14ac:dyDescent="0.2">
      <c r="A109" s="145"/>
      <c r="B109" s="147"/>
      <c r="C109" s="146"/>
      <c r="D109" s="62" t="s">
        <v>45</v>
      </c>
      <c r="E109" s="147"/>
      <c r="F109" s="147" t="s">
        <v>487</v>
      </c>
      <c r="G109" s="147"/>
      <c r="H109" s="61"/>
      <c r="I109" s="61"/>
      <c r="J109" s="73"/>
      <c r="K109" s="82"/>
      <c r="L109" s="61"/>
      <c r="M109" s="56"/>
      <c r="N109" s="61"/>
      <c r="O109" s="61"/>
      <c r="P109" s="61"/>
    </row>
    <row r="110" spans="1:16" ht="270" hidden="1" customHeight="1" x14ac:dyDescent="0.2">
      <c r="A110" s="145"/>
      <c r="B110" s="147"/>
      <c r="C110" s="146"/>
      <c r="D110" s="62" t="s">
        <v>44</v>
      </c>
      <c r="E110" s="147"/>
      <c r="F110" s="147"/>
      <c r="G110" s="147"/>
      <c r="H110" s="61"/>
      <c r="I110" s="61"/>
      <c r="J110" s="61"/>
      <c r="K110" s="82"/>
      <c r="L110" s="61"/>
      <c r="M110" s="56"/>
      <c r="N110" s="61"/>
      <c r="O110" s="61"/>
      <c r="P110" s="61"/>
    </row>
    <row r="111" spans="1:16" ht="54.75" hidden="1" customHeight="1" x14ac:dyDescent="0.2">
      <c r="A111" s="145"/>
      <c r="B111" s="147"/>
      <c r="C111" s="146"/>
      <c r="D111" s="62" t="s">
        <v>62</v>
      </c>
      <c r="E111" s="147"/>
      <c r="F111" s="146" t="s">
        <v>488</v>
      </c>
      <c r="G111" s="147"/>
      <c r="H111" s="61"/>
      <c r="I111" s="78"/>
      <c r="J111" s="82"/>
      <c r="K111" s="82"/>
      <c r="L111" s="61"/>
      <c r="M111" s="61"/>
      <c r="N111" s="61"/>
      <c r="O111" s="61"/>
      <c r="P111" s="61"/>
    </row>
    <row r="112" spans="1:16" ht="60" hidden="1" customHeight="1" x14ac:dyDescent="0.2">
      <c r="A112" s="145"/>
      <c r="B112" s="147"/>
      <c r="C112" s="146"/>
      <c r="D112" s="62" t="s">
        <v>61</v>
      </c>
      <c r="E112" s="147"/>
      <c r="F112" s="146"/>
      <c r="G112" s="147"/>
      <c r="H112" s="61"/>
      <c r="I112" s="78"/>
      <c r="J112" s="82"/>
      <c r="K112" s="82"/>
      <c r="L112" s="61"/>
      <c r="M112" s="61"/>
      <c r="N112" s="61"/>
      <c r="O112" s="61"/>
      <c r="P112" s="61"/>
    </row>
    <row r="113" spans="1:16" ht="138.75" hidden="1" customHeight="1" x14ac:dyDescent="0.2">
      <c r="A113" s="145"/>
      <c r="B113" s="147"/>
      <c r="C113" s="146"/>
      <c r="D113" s="62" t="s">
        <v>76</v>
      </c>
      <c r="E113" s="147"/>
      <c r="F113" s="146" t="s">
        <v>489</v>
      </c>
      <c r="G113" s="147"/>
      <c r="H113" s="61"/>
      <c r="I113" s="78"/>
      <c r="J113" s="82"/>
      <c r="K113" s="74"/>
      <c r="L113" s="61"/>
      <c r="M113" s="56"/>
      <c r="N113" s="61"/>
      <c r="O113" s="61"/>
      <c r="P113" s="61"/>
    </row>
    <row r="114" spans="1:16" ht="58.5" hidden="1" customHeight="1" x14ac:dyDescent="0.2">
      <c r="A114" s="145"/>
      <c r="B114" s="147"/>
      <c r="C114" s="146"/>
      <c r="D114" s="146" t="s">
        <v>77</v>
      </c>
      <c r="E114" s="147"/>
      <c r="F114" s="146"/>
      <c r="G114" s="147"/>
      <c r="H114" s="61"/>
      <c r="I114" s="78"/>
      <c r="J114" s="82"/>
      <c r="K114" s="82"/>
      <c r="L114" s="61"/>
      <c r="M114" s="55"/>
      <c r="N114" s="61"/>
      <c r="O114" s="61"/>
      <c r="P114" s="61"/>
    </row>
    <row r="115" spans="1:16" ht="71.25" hidden="1" customHeight="1" x14ac:dyDescent="0.2">
      <c r="A115" s="145"/>
      <c r="B115" s="147"/>
      <c r="C115" s="146"/>
      <c r="D115" s="146"/>
      <c r="E115" s="147"/>
      <c r="F115" s="146"/>
      <c r="G115" s="147"/>
      <c r="H115" s="61"/>
      <c r="I115" s="78"/>
      <c r="J115" s="82"/>
      <c r="K115" s="78"/>
      <c r="L115" s="78"/>
      <c r="M115" s="78"/>
      <c r="N115" s="61"/>
      <c r="O115" s="61"/>
      <c r="P115" s="62"/>
    </row>
    <row r="116" spans="1:16" ht="112.5" hidden="1" customHeight="1" x14ac:dyDescent="0.2">
      <c r="A116" s="145"/>
      <c r="B116" s="147"/>
      <c r="C116" s="146"/>
      <c r="D116" s="146"/>
      <c r="E116" s="147"/>
      <c r="F116" s="146"/>
      <c r="G116" s="147"/>
      <c r="H116" s="61"/>
      <c r="I116" s="78"/>
      <c r="J116" s="61"/>
      <c r="K116" s="78"/>
      <c r="L116" s="78"/>
      <c r="M116" s="78"/>
      <c r="N116" s="61"/>
      <c r="O116" s="61"/>
      <c r="P116" s="62"/>
    </row>
    <row r="117" spans="1:16" ht="154.5" hidden="1" customHeight="1" x14ac:dyDescent="0.2">
      <c r="A117" s="145"/>
      <c r="B117" s="147"/>
      <c r="C117" s="146"/>
      <c r="D117" s="146"/>
      <c r="E117" s="147"/>
      <c r="F117" s="146"/>
      <c r="G117" s="147"/>
      <c r="H117" s="61"/>
      <c r="I117" s="78"/>
      <c r="J117" s="61"/>
      <c r="K117" s="78"/>
      <c r="L117" s="78"/>
      <c r="M117" s="78"/>
      <c r="N117" s="61"/>
      <c r="O117" s="61"/>
      <c r="P117" s="62"/>
    </row>
    <row r="118" spans="1:16" ht="39.950000000000003" hidden="1" customHeight="1" x14ac:dyDescent="0.2">
      <c r="A118" s="145"/>
      <c r="B118" s="147"/>
      <c r="C118" s="146"/>
      <c r="D118" s="146"/>
      <c r="E118" s="147"/>
      <c r="F118" s="146"/>
      <c r="G118" s="147"/>
      <c r="H118" s="61"/>
      <c r="I118" s="78"/>
      <c r="J118" s="82"/>
      <c r="K118" s="78"/>
      <c r="L118" s="78"/>
      <c r="M118" s="78"/>
      <c r="N118" s="61"/>
      <c r="O118" s="61"/>
      <c r="P118" s="62"/>
    </row>
    <row r="119" spans="1:16" ht="79.5" hidden="1" customHeight="1" x14ac:dyDescent="0.2">
      <c r="A119" s="145"/>
      <c r="B119" s="147"/>
      <c r="C119" s="146"/>
      <c r="D119" s="146"/>
      <c r="E119" s="147"/>
      <c r="F119" s="146"/>
      <c r="G119" s="147"/>
      <c r="H119" s="61"/>
      <c r="I119" s="78"/>
      <c r="J119" s="61"/>
      <c r="K119" s="78"/>
      <c r="L119" s="78"/>
      <c r="M119" s="78"/>
      <c r="N119" s="61"/>
      <c r="O119" s="61"/>
      <c r="P119" s="62"/>
    </row>
    <row r="120" spans="1:16" ht="96.75" hidden="1" customHeight="1" x14ac:dyDescent="0.2">
      <c r="A120" s="145"/>
      <c r="B120" s="147"/>
      <c r="C120" s="146"/>
      <c r="D120" s="146"/>
      <c r="E120" s="147"/>
      <c r="F120" s="146"/>
      <c r="G120" s="147"/>
      <c r="H120" s="61"/>
      <c r="I120" s="78"/>
      <c r="J120" s="92"/>
      <c r="K120" s="78"/>
      <c r="L120" s="78"/>
      <c r="M120" s="78"/>
      <c r="N120" s="61"/>
      <c r="O120" s="61"/>
      <c r="P120" s="62"/>
    </row>
    <row r="121" spans="1:16" ht="96" hidden="1" customHeight="1" x14ac:dyDescent="0.2">
      <c r="A121" s="145"/>
      <c r="B121" s="147"/>
      <c r="C121" s="146"/>
      <c r="D121" s="146"/>
      <c r="E121" s="147"/>
      <c r="F121" s="146"/>
      <c r="G121" s="147"/>
      <c r="H121" s="61"/>
      <c r="I121" s="61"/>
      <c r="J121" s="61"/>
      <c r="K121" s="59"/>
      <c r="L121" s="61"/>
      <c r="M121" s="61"/>
      <c r="N121" s="61"/>
      <c r="O121" s="61"/>
      <c r="P121" s="61"/>
    </row>
    <row r="122" spans="1:16" ht="132.75" hidden="1" customHeight="1" x14ac:dyDescent="0.2">
      <c r="A122" s="145"/>
      <c r="B122" s="147"/>
      <c r="C122" s="146"/>
      <c r="D122" s="146"/>
      <c r="E122" s="147"/>
      <c r="F122" s="146"/>
      <c r="G122" s="147"/>
      <c r="H122" s="61"/>
      <c r="I122" s="61"/>
      <c r="J122" s="61"/>
      <c r="K122" s="75"/>
      <c r="L122" s="61"/>
      <c r="M122" s="61"/>
      <c r="N122" s="61"/>
      <c r="O122" s="61"/>
      <c r="P122" s="61"/>
    </row>
    <row r="123" spans="1:16" ht="57.75" hidden="1" customHeight="1" x14ac:dyDescent="0.2">
      <c r="A123" s="145"/>
      <c r="B123" s="147"/>
      <c r="C123" s="146"/>
      <c r="D123" s="146"/>
      <c r="E123" s="147"/>
      <c r="F123" s="146"/>
      <c r="G123" s="147"/>
      <c r="H123" s="61"/>
      <c r="I123" s="61"/>
      <c r="J123" s="61"/>
      <c r="K123" s="75"/>
      <c r="L123" s="61"/>
      <c r="M123" s="61"/>
      <c r="N123" s="61"/>
      <c r="O123" s="61"/>
      <c r="P123" s="61"/>
    </row>
    <row r="124" spans="1:16" ht="54.75" hidden="1" customHeight="1" x14ac:dyDescent="0.2">
      <c r="A124" s="145"/>
      <c r="B124" s="147"/>
      <c r="C124" s="146"/>
      <c r="D124" s="146"/>
      <c r="E124" s="147"/>
      <c r="F124" s="146"/>
      <c r="G124" s="147"/>
      <c r="H124" s="61"/>
      <c r="I124" s="61"/>
      <c r="J124" s="61"/>
      <c r="K124" s="75"/>
      <c r="L124" s="61"/>
      <c r="M124" s="61"/>
      <c r="N124" s="61"/>
      <c r="O124" s="61"/>
      <c r="P124" s="61"/>
    </row>
    <row r="125" spans="1:16" ht="99" hidden="1" customHeight="1" x14ac:dyDescent="0.2">
      <c r="A125" s="145"/>
      <c r="B125" s="147"/>
      <c r="C125" s="146"/>
      <c r="D125" s="146"/>
      <c r="E125" s="147"/>
      <c r="F125" s="146"/>
      <c r="G125" s="147"/>
      <c r="H125" s="61"/>
      <c r="I125" s="61"/>
      <c r="J125" s="61"/>
      <c r="K125" s="75"/>
      <c r="L125" s="61"/>
      <c r="M125" s="82"/>
      <c r="N125" s="61"/>
      <c r="O125" s="61"/>
      <c r="P125" s="61"/>
    </row>
  </sheetData>
  <autoFilter ref="A4:S125" xr:uid="{00000000-0001-0000-0300-000000000000}">
    <filterColumn colId="7">
      <colorFilter dxfId="1"/>
    </filterColumn>
  </autoFilter>
  <mergeCells count="88">
    <mergeCell ref="A108:A125"/>
    <mergeCell ref="B108:B125"/>
    <mergeCell ref="C108:C125"/>
    <mergeCell ref="E108:E125"/>
    <mergeCell ref="G108:G125"/>
    <mergeCell ref="F109:F110"/>
    <mergeCell ref="F111:F112"/>
    <mergeCell ref="F113:F125"/>
    <mergeCell ref="D114:D125"/>
    <mergeCell ref="N98:N99"/>
    <mergeCell ref="O98:O99"/>
    <mergeCell ref="P98:P99"/>
    <mergeCell ref="D99:D100"/>
    <mergeCell ref="K98:K99"/>
    <mergeCell ref="L98:L99"/>
    <mergeCell ref="G97:G107"/>
    <mergeCell ref="H98:H99"/>
    <mergeCell ref="I98:I99"/>
    <mergeCell ref="J98:J99"/>
    <mergeCell ref="M98:M99"/>
    <mergeCell ref="F81:F82"/>
    <mergeCell ref="D90:D95"/>
    <mergeCell ref="F90:F96"/>
    <mergeCell ref="A97:A107"/>
    <mergeCell ref="B97:B107"/>
    <mergeCell ref="C97:C107"/>
    <mergeCell ref="D97:D98"/>
    <mergeCell ref="E97:E107"/>
    <mergeCell ref="D103:D104"/>
    <mergeCell ref="D106:D107"/>
    <mergeCell ref="D101:D102"/>
    <mergeCell ref="G70:G73"/>
    <mergeCell ref="A74:A96"/>
    <mergeCell ref="B74:B96"/>
    <mergeCell ref="C74:C96"/>
    <mergeCell ref="E74:E96"/>
    <mergeCell ref="G74:G96"/>
    <mergeCell ref="F83:F89"/>
    <mergeCell ref="D84:D89"/>
    <mergeCell ref="A70:A73"/>
    <mergeCell ref="B70:B73"/>
    <mergeCell ref="C70:C73"/>
    <mergeCell ref="E70:E73"/>
    <mergeCell ref="F75:F77"/>
    <mergeCell ref="D76:D77"/>
    <mergeCell ref="D78:D80"/>
    <mergeCell ref="F78:F80"/>
    <mergeCell ref="N41:N43"/>
    <mergeCell ref="G15:G69"/>
    <mergeCell ref="F18:F20"/>
    <mergeCell ref="F21:F22"/>
    <mergeCell ref="D23:D56"/>
    <mergeCell ref="F23:F56"/>
    <mergeCell ref="H41:H43"/>
    <mergeCell ref="D57:D69"/>
    <mergeCell ref="F57:F69"/>
    <mergeCell ref="I41:I43"/>
    <mergeCell ref="J41:J43"/>
    <mergeCell ref="K41:K43"/>
    <mergeCell ref="L41:L43"/>
    <mergeCell ref="M41:M43"/>
    <mergeCell ref="A10:A14"/>
    <mergeCell ref="B10:B14"/>
    <mergeCell ref="C10:C14"/>
    <mergeCell ref="E10:E14"/>
    <mergeCell ref="G10:G14"/>
    <mergeCell ref="A15:A69"/>
    <mergeCell ref="B15:B69"/>
    <mergeCell ref="C15:C69"/>
    <mergeCell ref="E15:E69"/>
    <mergeCell ref="F15:F16"/>
    <mergeCell ref="G3:G4"/>
    <mergeCell ref="H3:H4"/>
    <mergeCell ref="I3:N3"/>
    <mergeCell ref="P3:P4"/>
    <mergeCell ref="A5:A9"/>
    <mergeCell ref="B5:B9"/>
    <mergeCell ref="C5:C9"/>
    <mergeCell ref="E5:E9"/>
    <mergeCell ref="G5:G9"/>
    <mergeCell ref="A1:F1"/>
    <mergeCell ref="A2:F2"/>
    <mergeCell ref="A3:A4"/>
    <mergeCell ref="B3:B4"/>
    <mergeCell ref="C3:C4"/>
    <mergeCell ref="D3:D4"/>
    <mergeCell ref="E3:E4"/>
    <mergeCell ref="F3:F4"/>
  </mergeCells>
  <dataValidations count="8">
    <dataValidation allowBlank="1" showInputMessage="1" showErrorMessage="1" prompt="Escribir cargo" sqref="P3:P4" xr:uid="{177AF785-1EA1-43F7-8BC5-B7D01A3D23C6}"/>
    <dataValidation allowBlank="1" showInputMessage="1" showErrorMessage="1" prompt="Registrar el nombre del proceso que va  a responder por la ejecución " sqref="O4" xr:uid="{F347C0E4-CB64-44EA-BFC2-BD8B1CFCD054}"/>
    <dataValidation allowBlank="1" showInputMessage="1" showErrorMessage="1" prompt="Fórmula matemática" sqref="K5 K57:K59" xr:uid="{29EF68C4-F182-4ABF-81A2-67C430CF5900}"/>
    <dataValidation allowBlank="1" showInputMessage="1" showErrorMessage="1" prompt="Registrar la acción o  el nombre  del proyecto a realizar con base en la estrategia que se definió-  Hoja Estrategias   o si son acciones que se  deben adelantar como parte del día dia." sqref="H3:H4" xr:uid="{E35DBFD1-C657-4801-831B-F2FDB06C65A8}"/>
    <dataValidation allowBlank="1" showInputMessage="1" showErrorMessage="1" prompt="REGISTRAR EL ENTREGABLE " sqref="L4" xr:uid="{2F77EA17-BB18-490B-B084-CE248BF1A9C3}"/>
    <dataValidation allowBlank="1" showInputMessage="1" showErrorMessage="1" prompt="COPIAR DE LA COLUMNA &quot;Q&quot; DE LA HOJA PLAN DE ACCIÓN " sqref="K4" xr:uid="{55D6B3FE-CC61-4C32-817C-3061897C2A36}"/>
    <dataValidation allowBlank="1" showInputMessage="1" showErrorMessage="1" prompt="REGISTRAR EL RESULTADO DEL INDICADOR " sqref="J4" xr:uid="{3A325E0B-2A9B-4C99-8CD7-367CB1E3495D}"/>
    <dataValidation allowBlank="1" showInputMessage="1" showErrorMessage="1" prompt="COPIAR COLUMNA &quot;O&quot; DE LA HOJA PLAN DE ACCIÓN " sqref="I4" xr:uid="{AC14A871-213F-40FD-9F8F-92E2BDD613DB}"/>
  </dataValidations>
  <pageMargins left="0.70866141732283472" right="0.70866141732283472" top="0.74803149606299213" bottom="0.74803149606299213" header="0.31496062992125984" footer="0.31496062992125984"/>
  <pageSetup paperSize="268" scale="60" orientation="landscape"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2AFF0-DA1A-456E-9A70-4559717BA944}">
  <sheetPr filterMode="1"/>
  <dimension ref="A1:P125"/>
  <sheetViews>
    <sheetView zoomScale="85" zoomScaleNormal="85" workbookViewId="0">
      <pane xSplit="3" ySplit="4" topLeftCell="F57" activePane="bottomRight" state="frozen"/>
      <selection pane="topRight" activeCell="D1" sqref="D1"/>
      <selection pane="bottomLeft" activeCell="A5" sqref="A5"/>
      <selection pane="bottomRight" activeCell="M96" sqref="M96"/>
    </sheetView>
  </sheetViews>
  <sheetFormatPr baseColWidth="10" defaultColWidth="11.42578125" defaultRowHeight="12" x14ac:dyDescent="0.2"/>
  <cols>
    <col min="1" max="1" width="10.42578125" style="57" customWidth="1"/>
    <col min="2" max="2" width="19.140625" style="57" customWidth="1"/>
    <col min="3" max="3" width="35.7109375" style="57" customWidth="1"/>
    <col min="4" max="4" width="36.28515625" style="57" customWidth="1"/>
    <col min="5" max="5" width="32.5703125" style="57" customWidth="1"/>
    <col min="6" max="6" width="40.140625" style="57" customWidth="1"/>
    <col min="7" max="7" width="35" style="57" customWidth="1"/>
    <col min="8" max="8" width="37" style="57" customWidth="1"/>
    <col min="9" max="9" width="29.140625" style="76" customWidth="1"/>
    <col min="10" max="10" width="32.5703125" style="57" customWidth="1"/>
    <col min="11" max="11" width="24.140625" style="76" customWidth="1"/>
    <col min="12" max="12" width="34.42578125" style="76" customWidth="1"/>
    <col min="13" max="13" width="20.28515625" style="76" customWidth="1"/>
    <col min="14" max="14" width="49.85546875" style="54" customWidth="1"/>
    <col min="15" max="15" width="18.140625" style="54" customWidth="1"/>
    <col min="16" max="16" width="25" style="57" customWidth="1"/>
    <col min="17" max="18" width="11.42578125" style="1"/>
    <col min="19" max="19" width="9.5703125" style="1" customWidth="1"/>
    <col min="20" max="16384" width="11.42578125" style="1"/>
  </cols>
  <sheetData>
    <row r="1" spans="1:16" customFormat="1" ht="22.5" customHeight="1" x14ac:dyDescent="0.25">
      <c r="A1" s="158" t="s">
        <v>0</v>
      </c>
      <c r="B1" s="158"/>
      <c r="C1" s="158"/>
      <c r="D1" s="158"/>
      <c r="E1" s="158"/>
      <c r="F1" s="158"/>
      <c r="G1" s="52"/>
      <c r="H1" s="52"/>
      <c r="I1" s="70"/>
      <c r="J1" s="71"/>
      <c r="K1" s="70"/>
      <c r="L1" s="70"/>
      <c r="M1" s="70"/>
      <c r="N1" s="72"/>
      <c r="O1" s="53"/>
      <c r="P1" s="52"/>
    </row>
    <row r="2" spans="1:16" customFormat="1" ht="31.35" customHeight="1" x14ac:dyDescent="0.3">
      <c r="A2" s="159" t="s">
        <v>120</v>
      </c>
      <c r="B2" s="159"/>
      <c r="C2" s="159"/>
      <c r="D2" s="159"/>
      <c r="E2" s="159"/>
      <c r="F2" s="159"/>
      <c r="G2" s="52"/>
      <c r="H2" s="52"/>
      <c r="I2" s="70"/>
      <c r="J2" s="71"/>
      <c r="K2" s="70"/>
      <c r="L2" s="70"/>
      <c r="M2" s="70"/>
      <c r="N2" s="72"/>
      <c r="O2" s="53"/>
      <c r="P2" s="52"/>
    </row>
    <row r="3" spans="1:16" s="11" customFormat="1" ht="34.5" customHeight="1" x14ac:dyDescent="0.25">
      <c r="A3" s="160" t="s">
        <v>18</v>
      </c>
      <c r="B3" s="160" t="s">
        <v>3</v>
      </c>
      <c r="C3" s="160" t="s">
        <v>83</v>
      </c>
      <c r="D3" s="160" t="s">
        <v>84</v>
      </c>
      <c r="E3" s="160" t="s">
        <v>85</v>
      </c>
      <c r="F3" s="160" t="s">
        <v>6</v>
      </c>
      <c r="G3" s="160" t="s">
        <v>12</v>
      </c>
      <c r="H3" s="162" t="s">
        <v>86</v>
      </c>
      <c r="I3" s="164" t="s">
        <v>567</v>
      </c>
      <c r="J3" s="165"/>
      <c r="K3" s="165"/>
      <c r="L3" s="165"/>
      <c r="M3" s="165"/>
      <c r="N3" s="166"/>
      <c r="O3" s="79" t="s">
        <v>97</v>
      </c>
      <c r="P3" s="152" t="s">
        <v>99</v>
      </c>
    </row>
    <row r="4" spans="1:16" s="11" customFormat="1" ht="77.25" customHeight="1" x14ac:dyDescent="0.25">
      <c r="A4" s="161"/>
      <c r="B4" s="161"/>
      <c r="C4" s="161"/>
      <c r="D4" s="161"/>
      <c r="E4" s="161"/>
      <c r="F4" s="161"/>
      <c r="G4" s="161"/>
      <c r="H4" s="163"/>
      <c r="I4" s="69" t="s">
        <v>100</v>
      </c>
      <c r="J4" s="69" t="s">
        <v>101</v>
      </c>
      <c r="K4" s="69" t="s">
        <v>108</v>
      </c>
      <c r="L4" s="12" t="s">
        <v>30</v>
      </c>
      <c r="M4" s="69" t="s">
        <v>2</v>
      </c>
      <c r="N4" s="12" t="s">
        <v>106</v>
      </c>
      <c r="O4" s="68" t="s">
        <v>123</v>
      </c>
      <c r="P4" s="153"/>
    </row>
    <row r="5" spans="1:16" s="2" customFormat="1" ht="112.5" hidden="1" customHeight="1" x14ac:dyDescent="0.25">
      <c r="A5" s="147">
        <v>1</v>
      </c>
      <c r="B5" s="147" t="s">
        <v>4</v>
      </c>
      <c r="C5" s="147" t="s">
        <v>317</v>
      </c>
      <c r="D5" s="61" t="s">
        <v>91</v>
      </c>
      <c r="E5" s="147" t="s">
        <v>5</v>
      </c>
      <c r="F5" s="66" t="s">
        <v>7</v>
      </c>
      <c r="G5" s="147" t="s">
        <v>29</v>
      </c>
      <c r="H5" s="61"/>
      <c r="I5" s="61"/>
      <c r="J5" s="83"/>
      <c r="K5" s="61"/>
      <c r="L5" s="61"/>
      <c r="M5" s="55"/>
      <c r="N5" s="61"/>
      <c r="O5" s="61"/>
      <c r="P5" s="61"/>
    </row>
    <row r="6" spans="1:16" ht="166.5" hidden="1" customHeight="1" x14ac:dyDescent="0.2">
      <c r="A6" s="147"/>
      <c r="B6" s="147"/>
      <c r="C6" s="147"/>
      <c r="D6" s="61" t="s">
        <v>13</v>
      </c>
      <c r="E6" s="147"/>
      <c r="F6" s="62" t="s">
        <v>8</v>
      </c>
      <c r="G6" s="147"/>
      <c r="H6" s="61"/>
      <c r="I6" s="61"/>
      <c r="J6" s="83"/>
      <c r="K6" s="61"/>
      <c r="L6" s="61"/>
      <c r="M6" s="55"/>
      <c r="N6" s="61"/>
      <c r="O6" s="61"/>
      <c r="P6" s="61"/>
    </row>
    <row r="7" spans="1:16" ht="145.5" hidden="1" customHeight="1" x14ac:dyDescent="0.2">
      <c r="A7" s="147"/>
      <c r="B7" s="147"/>
      <c r="C7" s="147"/>
      <c r="D7" s="61" t="s">
        <v>14</v>
      </c>
      <c r="E7" s="147"/>
      <c r="F7" s="62" t="s">
        <v>9</v>
      </c>
      <c r="G7" s="147"/>
      <c r="H7" s="61"/>
      <c r="I7" s="61"/>
      <c r="J7" s="83"/>
      <c r="K7" s="61"/>
      <c r="L7" s="82"/>
      <c r="M7" s="55"/>
      <c r="N7" s="61"/>
      <c r="O7" s="61"/>
      <c r="P7" s="61"/>
    </row>
    <row r="8" spans="1:16" ht="97.5" hidden="1" customHeight="1" x14ac:dyDescent="0.2">
      <c r="A8" s="147"/>
      <c r="B8" s="147"/>
      <c r="C8" s="147"/>
      <c r="D8" s="61" t="s">
        <v>79</v>
      </c>
      <c r="E8" s="147"/>
      <c r="F8" s="62" t="s">
        <v>10</v>
      </c>
      <c r="G8" s="147"/>
      <c r="H8" s="62"/>
      <c r="I8" s="61"/>
      <c r="J8" s="83"/>
      <c r="K8" s="61"/>
      <c r="L8" s="61"/>
      <c r="M8" s="55"/>
      <c r="N8" s="61"/>
      <c r="O8" s="61"/>
      <c r="P8" s="61"/>
    </row>
    <row r="9" spans="1:16" ht="96.75" hidden="1" customHeight="1" x14ac:dyDescent="0.2">
      <c r="A9" s="147"/>
      <c r="B9" s="147"/>
      <c r="C9" s="147"/>
      <c r="D9" s="61" t="s">
        <v>15</v>
      </c>
      <c r="E9" s="147"/>
      <c r="F9" s="65" t="s">
        <v>11</v>
      </c>
      <c r="G9" s="147"/>
      <c r="H9" s="61"/>
      <c r="I9" s="78"/>
      <c r="J9" s="82"/>
      <c r="K9" s="78"/>
      <c r="L9" s="78"/>
      <c r="M9" s="78"/>
      <c r="N9" s="61"/>
      <c r="O9" s="61"/>
      <c r="P9" s="61"/>
    </row>
    <row r="10" spans="1:16" ht="71.25" hidden="1" customHeight="1" x14ac:dyDescent="0.2">
      <c r="A10" s="145">
        <v>2</v>
      </c>
      <c r="B10" s="147" t="s">
        <v>31</v>
      </c>
      <c r="C10" s="147" t="s">
        <v>43</v>
      </c>
      <c r="D10" s="62" t="s">
        <v>37</v>
      </c>
      <c r="E10" s="146" t="s">
        <v>40</v>
      </c>
      <c r="F10" s="61" t="s">
        <v>454</v>
      </c>
      <c r="G10" s="146" t="s">
        <v>41</v>
      </c>
      <c r="H10" s="62"/>
      <c r="I10" s="61"/>
      <c r="J10" s="61"/>
      <c r="K10" s="61"/>
      <c r="L10" s="61"/>
      <c r="M10" s="55"/>
      <c r="N10" s="61"/>
      <c r="O10" s="61"/>
      <c r="P10" s="61"/>
    </row>
    <row r="11" spans="1:16" ht="72.75" hidden="1" customHeight="1" x14ac:dyDescent="0.2">
      <c r="A11" s="145"/>
      <c r="B11" s="147"/>
      <c r="C11" s="147"/>
      <c r="D11" s="62" t="s">
        <v>38</v>
      </c>
      <c r="E11" s="146"/>
      <c r="F11" s="58" t="s">
        <v>455</v>
      </c>
      <c r="G11" s="146"/>
      <c r="H11" s="62"/>
      <c r="I11" s="78"/>
      <c r="J11" s="82"/>
      <c r="K11" s="78"/>
      <c r="L11" s="78"/>
      <c r="M11" s="78"/>
      <c r="N11" s="61"/>
      <c r="O11" s="61"/>
      <c r="P11" s="61"/>
    </row>
    <row r="12" spans="1:16" ht="79.5" hidden="1" customHeight="1" x14ac:dyDescent="0.2">
      <c r="A12" s="145"/>
      <c r="B12" s="147"/>
      <c r="C12" s="147"/>
      <c r="D12" s="62" t="s">
        <v>39</v>
      </c>
      <c r="E12" s="146"/>
      <c r="F12" s="61" t="s">
        <v>456</v>
      </c>
      <c r="G12" s="146"/>
      <c r="H12" s="62"/>
      <c r="I12" s="78"/>
      <c r="J12" s="82"/>
      <c r="K12" s="78"/>
      <c r="L12" s="78"/>
      <c r="M12" s="78"/>
      <c r="N12" s="61"/>
      <c r="O12" s="61"/>
      <c r="P12" s="61"/>
    </row>
    <row r="13" spans="1:16" ht="102" hidden="1" customHeight="1" x14ac:dyDescent="0.2">
      <c r="A13" s="145"/>
      <c r="B13" s="147"/>
      <c r="C13" s="147"/>
      <c r="D13" s="62" t="s">
        <v>313</v>
      </c>
      <c r="E13" s="146"/>
      <c r="F13" s="61" t="s">
        <v>457</v>
      </c>
      <c r="G13" s="146"/>
      <c r="H13" s="62"/>
      <c r="I13" s="61"/>
      <c r="J13" s="75"/>
      <c r="K13" s="61"/>
      <c r="L13" s="61"/>
      <c r="M13" s="82"/>
      <c r="N13" s="61"/>
      <c r="O13" s="61"/>
      <c r="P13" s="61"/>
    </row>
    <row r="14" spans="1:16" ht="96" hidden="1" x14ac:dyDescent="0.2">
      <c r="A14" s="145"/>
      <c r="B14" s="147"/>
      <c r="C14" s="147"/>
      <c r="D14" s="61" t="s">
        <v>42</v>
      </c>
      <c r="E14" s="146"/>
      <c r="F14" s="61" t="s">
        <v>458</v>
      </c>
      <c r="G14" s="146"/>
      <c r="H14" s="62"/>
      <c r="I14" s="61"/>
      <c r="J14" s="75"/>
      <c r="K14" s="61"/>
      <c r="L14" s="61"/>
      <c r="M14" s="82"/>
      <c r="N14" s="61"/>
      <c r="O14" s="61"/>
      <c r="P14" s="61"/>
    </row>
    <row r="15" spans="1:16" ht="66" hidden="1" customHeight="1" x14ac:dyDescent="0.2">
      <c r="A15" s="145">
        <v>3</v>
      </c>
      <c r="B15" s="147" t="s">
        <v>32</v>
      </c>
      <c r="C15" s="147" t="s">
        <v>314</v>
      </c>
      <c r="D15" s="62" t="s">
        <v>44</v>
      </c>
      <c r="E15" s="146" t="s">
        <v>52</v>
      </c>
      <c r="F15" s="146" t="s">
        <v>459</v>
      </c>
      <c r="G15" s="147" t="s">
        <v>53</v>
      </c>
      <c r="H15" s="61"/>
      <c r="I15" s="61"/>
      <c r="J15" s="75"/>
      <c r="K15" s="61"/>
      <c r="L15" s="61"/>
      <c r="M15" s="82"/>
      <c r="N15" s="61"/>
      <c r="O15" s="61"/>
      <c r="P15" s="61"/>
    </row>
    <row r="16" spans="1:16" ht="55.5" hidden="1" customHeight="1" x14ac:dyDescent="0.2">
      <c r="A16" s="145"/>
      <c r="B16" s="147"/>
      <c r="C16" s="147"/>
      <c r="D16" s="62" t="s">
        <v>38</v>
      </c>
      <c r="E16" s="146"/>
      <c r="F16" s="146"/>
      <c r="G16" s="147"/>
      <c r="H16" s="61"/>
      <c r="I16" s="61"/>
      <c r="J16" s="84"/>
      <c r="K16" s="61"/>
      <c r="L16" s="61"/>
      <c r="M16" s="82"/>
      <c r="N16" s="61"/>
      <c r="O16" s="61"/>
      <c r="P16" s="61"/>
    </row>
    <row r="17" spans="1:16" ht="99" hidden="1" customHeight="1" x14ac:dyDescent="0.2">
      <c r="A17" s="145"/>
      <c r="B17" s="147"/>
      <c r="C17" s="147"/>
      <c r="D17" s="62" t="s">
        <v>37</v>
      </c>
      <c r="E17" s="146"/>
      <c r="F17" s="62" t="s">
        <v>460</v>
      </c>
      <c r="G17" s="147"/>
      <c r="H17" s="61"/>
      <c r="I17" s="61"/>
      <c r="J17" s="59"/>
      <c r="K17" s="61"/>
      <c r="L17" s="61"/>
      <c r="M17" s="82"/>
      <c r="N17" s="61"/>
      <c r="O17" s="61"/>
      <c r="P17" s="61"/>
    </row>
    <row r="18" spans="1:16" ht="104.25" hidden="1" customHeight="1" x14ac:dyDescent="0.2">
      <c r="A18" s="145"/>
      <c r="B18" s="147"/>
      <c r="C18" s="147"/>
      <c r="D18" s="62" t="s">
        <v>45</v>
      </c>
      <c r="E18" s="146"/>
      <c r="F18" s="146" t="s">
        <v>461</v>
      </c>
      <c r="G18" s="147"/>
      <c r="H18" s="61"/>
      <c r="I18" s="61"/>
      <c r="J18" s="80"/>
      <c r="K18" s="61"/>
      <c r="L18" s="61"/>
      <c r="M18" s="82"/>
      <c r="N18" s="61"/>
      <c r="O18" s="61"/>
      <c r="P18" s="61"/>
    </row>
    <row r="19" spans="1:16" ht="67.5" hidden="1" customHeight="1" x14ac:dyDescent="0.2">
      <c r="A19" s="145"/>
      <c r="B19" s="147"/>
      <c r="C19" s="147"/>
      <c r="D19" s="62" t="s">
        <v>51</v>
      </c>
      <c r="E19" s="146"/>
      <c r="F19" s="146"/>
      <c r="G19" s="147"/>
      <c r="H19" s="61"/>
      <c r="I19" s="61"/>
      <c r="J19" s="75"/>
      <c r="K19" s="61"/>
      <c r="L19" s="61"/>
      <c r="M19" s="82"/>
      <c r="N19" s="61"/>
      <c r="O19" s="61"/>
      <c r="P19" s="61"/>
    </row>
    <row r="20" spans="1:16" ht="93.75" hidden="1" customHeight="1" x14ac:dyDescent="0.2">
      <c r="A20" s="145"/>
      <c r="B20" s="147"/>
      <c r="C20" s="147"/>
      <c r="D20" s="62" t="s">
        <v>46</v>
      </c>
      <c r="E20" s="146"/>
      <c r="F20" s="146"/>
      <c r="G20" s="147"/>
      <c r="H20" s="61"/>
      <c r="I20" s="78"/>
      <c r="J20" s="82"/>
      <c r="K20" s="78"/>
      <c r="L20" s="78"/>
      <c r="M20" s="78"/>
      <c r="N20" s="61"/>
      <c r="O20" s="61"/>
      <c r="P20" s="61"/>
    </row>
    <row r="21" spans="1:16" ht="117" hidden="1" customHeight="1" x14ac:dyDescent="0.2">
      <c r="A21" s="145"/>
      <c r="B21" s="147"/>
      <c r="C21" s="147"/>
      <c r="D21" s="62" t="s">
        <v>47</v>
      </c>
      <c r="E21" s="146"/>
      <c r="F21" s="146" t="s">
        <v>462</v>
      </c>
      <c r="G21" s="147"/>
      <c r="H21" s="61"/>
      <c r="I21" s="94"/>
      <c r="J21" s="85"/>
      <c r="K21" s="85"/>
      <c r="L21" s="94"/>
      <c r="M21" s="86"/>
      <c r="N21" s="87"/>
      <c r="O21" s="61"/>
      <c r="P21" s="61"/>
    </row>
    <row r="22" spans="1:16" ht="81.75" hidden="1" customHeight="1" x14ac:dyDescent="0.2">
      <c r="A22" s="145"/>
      <c r="B22" s="147"/>
      <c r="C22" s="147"/>
      <c r="D22" s="62" t="s">
        <v>48</v>
      </c>
      <c r="E22" s="146"/>
      <c r="F22" s="146"/>
      <c r="G22" s="147"/>
      <c r="H22" s="61"/>
      <c r="I22" s="94"/>
      <c r="J22" s="88"/>
      <c r="K22" s="85"/>
      <c r="L22" s="94"/>
      <c r="M22" s="86"/>
      <c r="N22" s="87"/>
      <c r="O22" s="61"/>
      <c r="P22" s="61"/>
    </row>
    <row r="23" spans="1:16" ht="93" hidden="1" customHeight="1" x14ac:dyDescent="0.2">
      <c r="A23" s="145"/>
      <c r="B23" s="147"/>
      <c r="C23" s="147"/>
      <c r="D23" s="142" t="s">
        <v>49</v>
      </c>
      <c r="E23" s="146"/>
      <c r="F23" s="142" t="s">
        <v>463</v>
      </c>
      <c r="G23" s="147"/>
      <c r="H23" s="61"/>
      <c r="I23" s="94"/>
      <c r="J23" s="88"/>
      <c r="K23" s="85"/>
      <c r="L23" s="94"/>
      <c r="M23" s="86"/>
      <c r="N23" s="87"/>
      <c r="O23" s="61"/>
      <c r="P23" s="61"/>
    </row>
    <row r="24" spans="1:16" ht="101.25" hidden="1" customHeight="1" x14ac:dyDescent="0.2">
      <c r="A24" s="145"/>
      <c r="B24" s="147"/>
      <c r="C24" s="147"/>
      <c r="D24" s="143"/>
      <c r="E24" s="146"/>
      <c r="F24" s="143"/>
      <c r="G24" s="147"/>
      <c r="H24" s="61"/>
      <c r="I24" s="94"/>
      <c r="J24" s="85"/>
      <c r="K24" s="85"/>
      <c r="L24" s="94"/>
      <c r="M24" s="86"/>
      <c r="N24" s="87"/>
      <c r="O24" s="61"/>
      <c r="P24" s="61"/>
    </row>
    <row r="25" spans="1:16" ht="98.25" hidden="1" customHeight="1" x14ac:dyDescent="0.2">
      <c r="A25" s="145"/>
      <c r="B25" s="147"/>
      <c r="C25" s="147"/>
      <c r="D25" s="143"/>
      <c r="E25" s="146"/>
      <c r="F25" s="143"/>
      <c r="G25" s="147"/>
      <c r="H25" s="61"/>
      <c r="I25" s="94"/>
      <c r="J25" s="85"/>
      <c r="K25" s="85"/>
      <c r="L25" s="94"/>
      <c r="M25" s="86"/>
      <c r="N25" s="87"/>
      <c r="O25" s="61"/>
      <c r="P25" s="61"/>
    </row>
    <row r="26" spans="1:16" ht="94.5" hidden="1" customHeight="1" x14ac:dyDescent="0.2">
      <c r="A26" s="145"/>
      <c r="B26" s="147"/>
      <c r="C26" s="147"/>
      <c r="D26" s="143"/>
      <c r="E26" s="146"/>
      <c r="F26" s="143"/>
      <c r="G26" s="147"/>
      <c r="H26" s="61"/>
      <c r="I26" s="94"/>
      <c r="J26" s="85"/>
      <c r="K26" s="85"/>
      <c r="L26" s="94"/>
      <c r="M26" s="86"/>
      <c r="N26" s="87"/>
      <c r="O26" s="61"/>
      <c r="P26" s="61"/>
    </row>
    <row r="27" spans="1:16" ht="73.5" hidden="1" customHeight="1" x14ac:dyDescent="0.2">
      <c r="A27" s="145"/>
      <c r="B27" s="147"/>
      <c r="C27" s="147"/>
      <c r="D27" s="143"/>
      <c r="E27" s="146"/>
      <c r="F27" s="143"/>
      <c r="G27" s="147"/>
      <c r="H27" s="61"/>
      <c r="I27" s="94"/>
      <c r="J27" s="85"/>
      <c r="K27" s="85"/>
      <c r="L27" s="94"/>
      <c r="M27" s="86"/>
      <c r="N27" s="87"/>
      <c r="O27" s="61"/>
      <c r="P27" s="61"/>
    </row>
    <row r="28" spans="1:16" ht="57.75" hidden="1" customHeight="1" x14ac:dyDescent="0.2">
      <c r="A28" s="145"/>
      <c r="B28" s="147"/>
      <c r="C28" s="147"/>
      <c r="D28" s="143"/>
      <c r="E28" s="146"/>
      <c r="F28" s="143"/>
      <c r="G28" s="147"/>
      <c r="H28" s="61"/>
      <c r="I28" s="94"/>
      <c r="J28" s="94"/>
      <c r="K28" s="85"/>
      <c r="L28" s="85"/>
      <c r="M28" s="85"/>
      <c r="N28" s="94"/>
      <c r="O28" s="61"/>
      <c r="P28" s="61"/>
    </row>
    <row r="29" spans="1:16" ht="63" hidden="1" customHeight="1" x14ac:dyDescent="0.2">
      <c r="A29" s="145"/>
      <c r="B29" s="147"/>
      <c r="C29" s="147"/>
      <c r="D29" s="143"/>
      <c r="E29" s="146"/>
      <c r="F29" s="143"/>
      <c r="G29" s="147"/>
      <c r="H29" s="61"/>
      <c r="I29" s="94"/>
      <c r="J29" s="94"/>
      <c r="K29" s="85"/>
      <c r="L29" s="85"/>
      <c r="M29" s="85"/>
      <c r="N29" s="94"/>
      <c r="O29" s="61"/>
      <c r="P29" s="61"/>
    </row>
    <row r="30" spans="1:16" ht="39.950000000000003" hidden="1" customHeight="1" x14ac:dyDescent="0.2">
      <c r="A30" s="145"/>
      <c r="B30" s="147"/>
      <c r="C30" s="147"/>
      <c r="D30" s="143"/>
      <c r="E30" s="146"/>
      <c r="F30" s="143"/>
      <c r="G30" s="147"/>
      <c r="H30" s="61"/>
      <c r="I30" s="94"/>
      <c r="J30" s="85"/>
      <c r="K30" s="85"/>
      <c r="L30" s="94"/>
      <c r="M30" s="86"/>
      <c r="N30" s="87"/>
      <c r="O30" s="61"/>
      <c r="P30" s="61"/>
    </row>
    <row r="31" spans="1:16" ht="39.950000000000003" hidden="1" customHeight="1" x14ac:dyDescent="0.2">
      <c r="A31" s="145"/>
      <c r="B31" s="147"/>
      <c r="C31" s="147"/>
      <c r="D31" s="143"/>
      <c r="E31" s="146"/>
      <c r="F31" s="143"/>
      <c r="G31" s="147"/>
      <c r="H31" s="61"/>
      <c r="I31" s="94"/>
      <c r="J31" s="85"/>
      <c r="K31" s="85"/>
      <c r="L31" s="94"/>
      <c r="M31" s="85"/>
      <c r="N31" s="87"/>
      <c r="O31" s="61"/>
      <c r="P31" s="61"/>
    </row>
    <row r="32" spans="1:16" ht="39.950000000000003" hidden="1" customHeight="1" x14ac:dyDescent="0.2">
      <c r="A32" s="145"/>
      <c r="B32" s="147"/>
      <c r="C32" s="147"/>
      <c r="D32" s="143"/>
      <c r="E32" s="146"/>
      <c r="F32" s="143"/>
      <c r="G32" s="147"/>
      <c r="H32" s="61"/>
      <c r="I32" s="94"/>
      <c r="J32" s="85"/>
      <c r="K32" s="85"/>
      <c r="L32" s="94"/>
      <c r="M32" s="85"/>
      <c r="N32" s="87"/>
      <c r="O32" s="61"/>
      <c r="P32" s="61"/>
    </row>
    <row r="33" spans="1:16" ht="83.25" hidden="1" customHeight="1" x14ac:dyDescent="0.2">
      <c r="A33" s="145"/>
      <c r="B33" s="147"/>
      <c r="C33" s="147"/>
      <c r="D33" s="143"/>
      <c r="E33" s="146"/>
      <c r="F33" s="143"/>
      <c r="G33" s="147"/>
      <c r="H33" s="61"/>
      <c r="I33" s="94"/>
      <c r="J33" s="85"/>
      <c r="K33" s="85"/>
      <c r="L33" s="94"/>
      <c r="M33" s="86"/>
      <c r="N33" s="87"/>
      <c r="O33" s="61"/>
      <c r="P33" s="61"/>
    </row>
    <row r="34" spans="1:16" ht="78" hidden="1" customHeight="1" x14ac:dyDescent="0.2">
      <c r="A34" s="145"/>
      <c r="B34" s="147"/>
      <c r="C34" s="147"/>
      <c r="D34" s="143"/>
      <c r="E34" s="146"/>
      <c r="F34" s="143"/>
      <c r="G34" s="147"/>
      <c r="H34" s="61"/>
      <c r="I34" s="94"/>
      <c r="J34" s="88"/>
      <c r="K34" s="85"/>
      <c r="L34" s="94"/>
      <c r="M34" s="86"/>
      <c r="N34" s="87"/>
      <c r="O34" s="61"/>
      <c r="P34" s="61"/>
    </row>
    <row r="35" spans="1:16" ht="64.5" hidden="1" customHeight="1" x14ac:dyDescent="0.2">
      <c r="A35" s="145"/>
      <c r="B35" s="147"/>
      <c r="C35" s="147"/>
      <c r="D35" s="143"/>
      <c r="E35" s="146"/>
      <c r="F35" s="143"/>
      <c r="G35" s="147"/>
      <c r="H35" s="61"/>
      <c r="I35" s="94"/>
      <c r="J35" s="85"/>
      <c r="K35" s="85"/>
      <c r="L35" s="94"/>
      <c r="M35" s="86"/>
      <c r="N35" s="87"/>
      <c r="O35" s="61"/>
      <c r="P35" s="61"/>
    </row>
    <row r="36" spans="1:16" ht="78" hidden="1" customHeight="1" x14ac:dyDescent="0.2">
      <c r="A36" s="145"/>
      <c r="B36" s="147"/>
      <c r="C36" s="147"/>
      <c r="D36" s="143"/>
      <c r="E36" s="146"/>
      <c r="F36" s="143"/>
      <c r="G36" s="147"/>
      <c r="H36" s="61"/>
      <c r="I36" s="94"/>
      <c r="J36" s="85"/>
      <c r="K36" s="85"/>
      <c r="L36" s="94"/>
      <c r="M36" s="86"/>
      <c r="N36" s="87"/>
      <c r="O36" s="61"/>
      <c r="P36" s="61"/>
    </row>
    <row r="37" spans="1:16" ht="123" hidden="1" customHeight="1" x14ac:dyDescent="0.2">
      <c r="A37" s="145"/>
      <c r="B37" s="147"/>
      <c r="C37" s="147"/>
      <c r="D37" s="143"/>
      <c r="E37" s="146"/>
      <c r="F37" s="143"/>
      <c r="G37" s="147"/>
      <c r="H37" s="61"/>
      <c r="I37" s="94"/>
      <c r="J37" s="88"/>
      <c r="K37" s="85"/>
      <c r="L37" s="94"/>
      <c r="M37" s="86"/>
      <c r="N37" s="87"/>
      <c r="O37" s="61"/>
      <c r="P37" s="61"/>
    </row>
    <row r="38" spans="1:16" ht="39.950000000000003" hidden="1" customHeight="1" x14ac:dyDescent="0.2">
      <c r="A38" s="145"/>
      <c r="B38" s="147"/>
      <c r="C38" s="147"/>
      <c r="D38" s="143"/>
      <c r="E38" s="146"/>
      <c r="F38" s="143"/>
      <c r="G38" s="147"/>
      <c r="H38" s="61"/>
      <c r="I38" s="94"/>
      <c r="J38" s="61"/>
      <c r="K38" s="78"/>
      <c r="L38" s="78"/>
      <c r="M38" s="78"/>
      <c r="N38" s="61"/>
      <c r="O38" s="61"/>
      <c r="P38" s="61"/>
    </row>
    <row r="39" spans="1:16" ht="73.5" hidden="1" customHeight="1" x14ac:dyDescent="0.2">
      <c r="A39" s="145"/>
      <c r="B39" s="147"/>
      <c r="C39" s="147"/>
      <c r="D39" s="143"/>
      <c r="E39" s="146"/>
      <c r="F39" s="143"/>
      <c r="G39" s="147"/>
      <c r="H39" s="61"/>
      <c r="I39" s="94"/>
      <c r="J39" s="94"/>
      <c r="K39" s="85"/>
      <c r="L39" s="85"/>
      <c r="M39" s="85"/>
      <c r="N39" s="94"/>
      <c r="O39" s="61"/>
      <c r="P39" s="61"/>
    </row>
    <row r="40" spans="1:16" ht="91.5" hidden="1" customHeight="1" x14ac:dyDescent="0.2">
      <c r="A40" s="145"/>
      <c r="B40" s="147"/>
      <c r="C40" s="147"/>
      <c r="D40" s="143"/>
      <c r="E40" s="146"/>
      <c r="F40" s="143"/>
      <c r="G40" s="147"/>
      <c r="H40" s="61"/>
      <c r="I40" s="89"/>
      <c r="J40" s="81"/>
      <c r="K40" s="90"/>
      <c r="L40" s="90"/>
      <c r="M40" s="90"/>
      <c r="N40" s="81"/>
      <c r="O40" s="61"/>
      <c r="P40" s="61"/>
    </row>
    <row r="41" spans="1:16" hidden="1" x14ac:dyDescent="0.2">
      <c r="A41" s="145"/>
      <c r="B41" s="147"/>
      <c r="C41" s="147"/>
      <c r="D41" s="143"/>
      <c r="E41" s="146"/>
      <c r="F41" s="143"/>
      <c r="G41" s="147"/>
      <c r="H41" s="147"/>
      <c r="I41" s="167"/>
      <c r="J41" s="147"/>
      <c r="K41" s="145"/>
      <c r="L41" s="145"/>
      <c r="M41" s="145"/>
      <c r="N41" s="147"/>
      <c r="O41" s="61"/>
      <c r="P41" s="61"/>
    </row>
    <row r="42" spans="1:16" ht="38.25" hidden="1" customHeight="1" x14ac:dyDescent="0.2">
      <c r="A42" s="145"/>
      <c r="B42" s="147"/>
      <c r="C42" s="147"/>
      <c r="D42" s="143"/>
      <c r="E42" s="146"/>
      <c r="F42" s="143"/>
      <c r="G42" s="147"/>
      <c r="H42" s="147"/>
      <c r="I42" s="167"/>
      <c r="J42" s="147"/>
      <c r="K42" s="145"/>
      <c r="L42" s="145"/>
      <c r="M42" s="145"/>
      <c r="N42" s="147"/>
      <c r="O42" s="61"/>
      <c r="P42" s="61"/>
    </row>
    <row r="43" spans="1:16" ht="30" hidden="1" customHeight="1" x14ac:dyDescent="0.2">
      <c r="A43" s="145"/>
      <c r="B43" s="147"/>
      <c r="C43" s="147"/>
      <c r="D43" s="143"/>
      <c r="E43" s="146"/>
      <c r="F43" s="143"/>
      <c r="G43" s="147"/>
      <c r="H43" s="138"/>
      <c r="I43" s="168"/>
      <c r="J43" s="138"/>
      <c r="K43" s="169"/>
      <c r="L43" s="169"/>
      <c r="M43" s="169"/>
      <c r="N43" s="138"/>
      <c r="O43" s="61"/>
      <c r="P43" s="61"/>
    </row>
    <row r="44" spans="1:16" ht="84.75" hidden="1" customHeight="1" x14ac:dyDescent="0.2">
      <c r="A44" s="145"/>
      <c r="B44" s="147"/>
      <c r="C44" s="147"/>
      <c r="D44" s="143"/>
      <c r="E44" s="146"/>
      <c r="F44" s="143"/>
      <c r="G44" s="147"/>
      <c r="H44" s="61"/>
      <c r="I44" s="61"/>
      <c r="J44" s="59"/>
      <c r="K44" s="61"/>
      <c r="L44" s="61"/>
      <c r="M44" s="55"/>
      <c r="N44" s="61"/>
      <c r="O44" s="3"/>
      <c r="P44" s="3"/>
    </row>
    <row r="45" spans="1:16" ht="84" hidden="1" customHeight="1" x14ac:dyDescent="0.2">
      <c r="A45" s="145"/>
      <c r="B45" s="147"/>
      <c r="C45" s="147"/>
      <c r="D45" s="143"/>
      <c r="E45" s="146"/>
      <c r="F45" s="143"/>
      <c r="G45" s="147"/>
      <c r="H45" s="61"/>
      <c r="I45" s="61"/>
      <c r="J45" s="83"/>
      <c r="K45" s="61"/>
      <c r="L45" s="61"/>
      <c r="M45" s="55"/>
      <c r="N45" s="61"/>
      <c r="O45" s="3"/>
      <c r="P45" s="3"/>
    </row>
    <row r="46" spans="1:16" ht="61.5" hidden="1" customHeight="1" x14ac:dyDescent="0.2">
      <c r="A46" s="145"/>
      <c r="B46" s="147"/>
      <c r="C46" s="147"/>
      <c r="D46" s="143"/>
      <c r="E46" s="146"/>
      <c r="F46" s="143"/>
      <c r="G46" s="147"/>
      <c r="H46" s="61"/>
      <c r="I46" s="61"/>
      <c r="J46" s="59"/>
      <c r="K46" s="61"/>
      <c r="L46" s="61"/>
      <c r="M46" s="55"/>
      <c r="N46" s="61"/>
      <c r="O46" s="3"/>
      <c r="P46" s="3"/>
    </row>
    <row r="47" spans="1:16" ht="93" hidden="1" customHeight="1" x14ac:dyDescent="0.2">
      <c r="A47" s="145"/>
      <c r="B47" s="147"/>
      <c r="C47" s="147"/>
      <c r="D47" s="143"/>
      <c r="E47" s="146"/>
      <c r="F47" s="143"/>
      <c r="G47" s="147"/>
      <c r="H47" s="61"/>
      <c r="I47" s="61"/>
      <c r="J47" s="59"/>
      <c r="K47" s="61"/>
      <c r="L47" s="61"/>
      <c r="M47" s="55"/>
      <c r="N47" s="61"/>
      <c r="O47" s="3"/>
      <c r="P47" s="3"/>
    </row>
    <row r="48" spans="1:16" ht="63" hidden="1" customHeight="1" x14ac:dyDescent="0.2">
      <c r="A48" s="145"/>
      <c r="B48" s="147"/>
      <c r="C48" s="147"/>
      <c r="D48" s="143"/>
      <c r="E48" s="146"/>
      <c r="F48" s="143"/>
      <c r="G48" s="147"/>
      <c r="H48" s="61"/>
      <c r="I48" s="61"/>
      <c r="J48" s="59"/>
      <c r="K48" s="61"/>
      <c r="L48" s="61"/>
      <c r="M48" s="55"/>
      <c r="N48" s="61"/>
      <c r="O48" s="3"/>
      <c r="P48" s="3"/>
    </row>
    <row r="49" spans="1:16" ht="60" hidden="1" customHeight="1" x14ac:dyDescent="0.2">
      <c r="A49" s="145"/>
      <c r="B49" s="147"/>
      <c r="C49" s="147"/>
      <c r="D49" s="143"/>
      <c r="E49" s="146"/>
      <c r="F49" s="143"/>
      <c r="G49" s="147"/>
      <c r="H49" s="61"/>
      <c r="I49" s="61"/>
      <c r="J49" s="61"/>
      <c r="K49" s="61"/>
      <c r="L49" s="61"/>
      <c r="M49" s="55"/>
      <c r="N49" s="61"/>
      <c r="O49" s="3"/>
      <c r="P49" s="3"/>
    </row>
    <row r="50" spans="1:16" ht="66.75" hidden="1" customHeight="1" x14ac:dyDescent="0.2">
      <c r="A50" s="145"/>
      <c r="B50" s="147"/>
      <c r="C50" s="147"/>
      <c r="D50" s="143"/>
      <c r="E50" s="146"/>
      <c r="F50" s="143"/>
      <c r="G50" s="147"/>
      <c r="H50" s="61"/>
      <c r="I50" s="61"/>
      <c r="J50" s="61"/>
      <c r="K50" s="61"/>
      <c r="L50" s="61"/>
      <c r="M50" s="55"/>
      <c r="N50" s="61"/>
      <c r="O50" s="3"/>
      <c r="P50" s="3"/>
    </row>
    <row r="51" spans="1:16" ht="76.5" hidden="1" customHeight="1" x14ac:dyDescent="0.2">
      <c r="A51" s="145"/>
      <c r="B51" s="147"/>
      <c r="C51" s="147"/>
      <c r="D51" s="143"/>
      <c r="E51" s="146"/>
      <c r="F51" s="143"/>
      <c r="G51" s="147"/>
      <c r="H51" s="61"/>
      <c r="I51" s="61"/>
      <c r="J51" s="59"/>
      <c r="K51" s="61"/>
      <c r="L51" s="61"/>
      <c r="M51" s="55"/>
      <c r="N51" s="61"/>
      <c r="O51" s="3"/>
      <c r="P51" s="3"/>
    </row>
    <row r="52" spans="1:16" ht="99.75" hidden="1" customHeight="1" x14ac:dyDescent="0.2">
      <c r="A52" s="145"/>
      <c r="B52" s="147"/>
      <c r="C52" s="147"/>
      <c r="D52" s="143"/>
      <c r="E52" s="146"/>
      <c r="F52" s="143"/>
      <c r="G52" s="147"/>
      <c r="H52" s="61"/>
      <c r="I52" s="61"/>
      <c r="J52" s="59"/>
      <c r="K52" s="61"/>
      <c r="L52" s="61"/>
      <c r="M52" s="55"/>
      <c r="N52" s="61"/>
      <c r="O52" s="3"/>
      <c r="P52" s="3"/>
    </row>
    <row r="53" spans="1:16" ht="101.25" hidden="1" customHeight="1" x14ac:dyDescent="0.2">
      <c r="A53" s="145"/>
      <c r="B53" s="147"/>
      <c r="C53" s="147"/>
      <c r="D53" s="143"/>
      <c r="E53" s="146"/>
      <c r="F53" s="143"/>
      <c r="G53" s="147"/>
      <c r="H53" s="61"/>
      <c r="I53" s="61"/>
      <c r="J53" s="61"/>
      <c r="K53" s="61"/>
      <c r="L53" s="61"/>
      <c r="M53" s="55"/>
      <c r="N53" s="61"/>
      <c r="O53" s="3"/>
      <c r="P53" s="3"/>
    </row>
    <row r="54" spans="1:16" ht="103.5" hidden="1" customHeight="1" x14ac:dyDescent="0.2">
      <c r="A54" s="145"/>
      <c r="B54" s="147"/>
      <c r="C54" s="147"/>
      <c r="D54" s="143"/>
      <c r="E54" s="146"/>
      <c r="F54" s="143"/>
      <c r="G54" s="147"/>
      <c r="H54" s="61"/>
      <c r="I54" s="61"/>
      <c r="J54" s="61"/>
      <c r="K54" s="61"/>
      <c r="L54" s="61"/>
      <c r="M54" s="55"/>
      <c r="N54" s="61"/>
      <c r="O54" s="3"/>
      <c r="P54" s="3"/>
    </row>
    <row r="55" spans="1:16" ht="63" hidden="1" customHeight="1" x14ac:dyDescent="0.2">
      <c r="A55" s="145"/>
      <c r="B55" s="147"/>
      <c r="C55" s="147"/>
      <c r="D55" s="143"/>
      <c r="E55" s="146"/>
      <c r="F55" s="143"/>
      <c r="G55" s="147"/>
      <c r="H55" s="61"/>
      <c r="I55" s="61"/>
      <c r="J55" s="61"/>
      <c r="K55" s="61"/>
      <c r="L55" s="61"/>
      <c r="M55" s="55"/>
      <c r="N55" s="61"/>
      <c r="O55" s="3"/>
      <c r="P55" s="3"/>
    </row>
    <row r="56" spans="1:16" ht="65.25" hidden="1" customHeight="1" x14ac:dyDescent="0.2">
      <c r="A56" s="145"/>
      <c r="B56" s="147"/>
      <c r="C56" s="147"/>
      <c r="D56" s="144"/>
      <c r="E56" s="146"/>
      <c r="F56" s="144"/>
      <c r="G56" s="147"/>
      <c r="H56" s="97"/>
      <c r="I56" s="97"/>
      <c r="J56" s="104"/>
      <c r="K56" s="97"/>
      <c r="L56" s="97"/>
      <c r="M56" s="98"/>
      <c r="N56" s="97"/>
      <c r="O56" s="96"/>
      <c r="P56" s="96"/>
    </row>
    <row r="57" spans="1:16" s="183" customFormat="1" ht="129" customHeight="1" x14ac:dyDescent="0.2">
      <c r="A57" s="145"/>
      <c r="B57" s="147"/>
      <c r="C57" s="147"/>
      <c r="D57" s="172" t="s">
        <v>50</v>
      </c>
      <c r="E57" s="146"/>
      <c r="F57" s="172" t="s">
        <v>464</v>
      </c>
      <c r="G57" s="147"/>
      <c r="H57" s="173" t="s">
        <v>389</v>
      </c>
      <c r="I57" s="174">
        <v>1</v>
      </c>
      <c r="J57" s="174" t="s">
        <v>501</v>
      </c>
      <c r="K57" s="173" t="s">
        <v>405</v>
      </c>
      <c r="L57" s="181" t="s">
        <v>500</v>
      </c>
      <c r="M57" s="182">
        <v>44926</v>
      </c>
      <c r="N57" s="173" t="s">
        <v>585</v>
      </c>
      <c r="O57" s="173" t="s">
        <v>431</v>
      </c>
      <c r="P57" s="173" t="s">
        <v>495</v>
      </c>
    </row>
    <row r="58" spans="1:16" s="183" customFormat="1" ht="129.75" customHeight="1" x14ac:dyDescent="0.2">
      <c r="A58" s="145"/>
      <c r="B58" s="147"/>
      <c r="C58" s="147"/>
      <c r="D58" s="172"/>
      <c r="E58" s="146"/>
      <c r="F58" s="172"/>
      <c r="G58" s="147"/>
      <c r="H58" s="173" t="s">
        <v>389</v>
      </c>
      <c r="I58" s="184" t="s">
        <v>501</v>
      </c>
      <c r="J58" s="174" t="s">
        <v>501</v>
      </c>
      <c r="K58" s="173" t="s">
        <v>405</v>
      </c>
      <c r="L58" s="181" t="s">
        <v>500</v>
      </c>
      <c r="M58" s="182">
        <v>44926</v>
      </c>
      <c r="N58" s="173" t="s">
        <v>522</v>
      </c>
      <c r="O58" s="173" t="s">
        <v>431</v>
      </c>
      <c r="P58" s="173" t="s">
        <v>495</v>
      </c>
    </row>
    <row r="59" spans="1:16" s="183" customFormat="1" ht="117" customHeight="1" x14ac:dyDescent="0.2">
      <c r="A59" s="145"/>
      <c r="B59" s="147"/>
      <c r="C59" s="147"/>
      <c r="D59" s="172"/>
      <c r="E59" s="146"/>
      <c r="F59" s="172"/>
      <c r="G59" s="147"/>
      <c r="H59" s="173" t="s">
        <v>389</v>
      </c>
      <c r="I59" s="184">
        <v>1</v>
      </c>
      <c r="J59" s="174">
        <f>18/18</f>
        <v>1</v>
      </c>
      <c r="K59" s="173" t="s">
        <v>405</v>
      </c>
      <c r="L59" s="181" t="s">
        <v>500</v>
      </c>
      <c r="M59" s="182">
        <v>44926</v>
      </c>
      <c r="N59" s="173" t="s">
        <v>580</v>
      </c>
      <c r="O59" s="173" t="s">
        <v>431</v>
      </c>
      <c r="P59" s="173" t="s">
        <v>495</v>
      </c>
    </row>
    <row r="60" spans="1:16" s="183" customFormat="1" ht="96.75" customHeight="1" x14ac:dyDescent="0.2">
      <c r="A60" s="145"/>
      <c r="B60" s="147"/>
      <c r="C60" s="147"/>
      <c r="D60" s="172"/>
      <c r="E60" s="146"/>
      <c r="F60" s="172"/>
      <c r="G60" s="147"/>
      <c r="H60" s="173" t="s">
        <v>389</v>
      </c>
      <c r="I60" s="184">
        <v>1</v>
      </c>
      <c r="J60" s="174">
        <f>77/77</f>
        <v>1</v>
      </c>
      <c r="K60" s="173" t="s">
        <v>392</v>
      </c>
      <c r="L60" s="181" t="s">
        <v>500</v>
      </c>
      <c r="M60" s="182">
        <v>44926</v>
      </c>
      <c r="N60" s="173" t="s">
        <v>582</v>
      </c>
      <c r="O60" s="173" t="s">
        <v>431</v>
      </c>
      <c r="P60" s="173" t="s">
        <v>495</v>
      </c>
    </row>
    <row r="61" spans="1:16" s="183" customFormat="1" ht="87" customHeight="1" x14ac:dyDescent="0.2">
      <c r="A61" s="145"/>
      <c r="B61" s="147"/>
      <c r="C61" s="147"/>
      <c r="D61" s="172"/>
      <c r="E61" s="146"/>
      <c r="F61" s="172"/>
      <c r="G61" s="147"/>
      <c r="H61" s="173" t="s">
        <v>389</v>
      </c>
      <c r="I61" s="184">
        <v>1</v>
      </c>
      <c r="J61" s="174">
        <f>18/18</f>
        <v>1</v>
      </c>
      <c r="K61" s="173" t="s">
        <v>392</v>
      </c>
      <c r="L61" s="181" t="s">
        <v>500</v>
      </c>
      <c r="M61" s="182">
        <v>44926</v>
      </c>
      <c r="N61" s="173" t="s">
        <v>583</v>
      </c>
      <c r="O61" s="173" t="s">
        <v>431</v>
      </c>
      <c r="P61" s="173" t="s">
        <v>495</v>
      </c>
    </row>
    <row r="62" spans="1:16" s="183" customFormat="1" ht="78" customHeight="1" x14ac:dyDescent="0.2">
      <c r="A62" s="145"/>
      <c r="B62" s="147"/>
      <c r="C62" s="147"/>
      <c r="D62" s="172"/>
      <c r="E62" s="146"/>
      <c r="F62" s="172"/>
      <c r="G62" s="147"/>
      <c r="H62" s="173" t="s">
        <v>389</v>
      </c>
      <c r="I62" s="184">
        <v>1</v>
      </c>
      <c r="J62" s="174">
        <f>(110/200)</f>
        <v>0.55000000000000004</v>
      </c>
      <c r="K62" s="173" t="s">
        <v>392</v>
      </c>
      <c r="L62" s="181" t="s">
        <v>500</v>
      </c>
      <c r="M62" s="182">
        <v>44926</v>
      </c>
      <c r="N62" s="173" t="s">
        <v>579</v>
      </c>
      <c r="O62" s="173" t="s">
        <v>431</v>
      </c>
      <c r="P62" s="173" t="s">
        <v>495</v>
      </c>
    </row>
    <row r="63" spans="1:16" s="183" customFormat="1" ht="98.25" customHeight="1" x14ac:dyDescent="0.2">
      <c r="A63" s="145"/>
      <c r="B63" s="147"/>
      <c r="C63" s="147"/>
      <c r="D63" s="172"/>
      <c r="E63" s="146"/>
      <c r="F63" s="172"/>
      <c r="G63" s="147"/>
      <c r="H63" s="173" t="s">
        <v>389</v>
      </c>
      <c r="I63" s="184">
        <v>1</v>
      </c>
      <c r="J63" s="174">
        <f>192/200</f>
        <v>0.96</v>
      </c>
      <c r="K63" s="173" t="s">
        <v>392</v>
      </c>
      <c r="L63" s="181" t="s">
        <v>500</v>
      </c>
      <c r="M63" s="182">
        <v>44926</v>
      </c>
      <c r="N63" s="173" t="s">
        <v>623</v>
      </c>
      <c r="O63" s="173" t="s">
        <v>431</v>
      </c>
      <c r="P63" s="173" t="s">
        <v>495</v>
      </c>
    </row>
    <row r="64" spans="1:16" s="183" customFormat="1" ht="87" customHeight="1" x14ac:dyDescent="0.2">
      <c r="A64" s="145"/>
      <c r="B64" s="147"/>
      <c r="C64" s="147"/>
      <c r="D64" s="172"/>
      <c r="E64" s="146"/>
      <c r="F64" s="172"/>
      <c r="G64" s="147"/>
      <c r="H64" s="173" t="s">
        <v>389</v>
      </c>
      <c r="I64" s="184">
        <v>1</v>
      </c>
      <c r="J64" s="174">
        <f>42/42</f>
        <v>1</v>
      </c>
      <c r="K64" s="173" t="s">
        <v>392</v>
      </c>
      <c r="L64" s="181" t="s">
        <v>500</v>
      </c>
      <c r="M64" s="182">
        <v>44926</v>
      </c>
      <c r="N64" s="173" t="s">
        <v>588</v>
      </c>
      <c r="O64" s="173" t="s">
        <v>431</v>
      </c>
      <c r="P64" s="173" t="s">
        <v>495</v>
      </c>
    </row>
    <row r="65" spans="1:16" s="183" customFormat="1" ht="110.25" customHeight="1" x14ac:dyDescent="0.2">
      <c r="A65" s="145"/>
      <c r="B65" s="147"/>
      <c r="C65" s="147"/>
      <c r="D65" s="172"/>
      <c r="E65" s="146"/>
      <c r="F65" s="172"/>
      <c r="G65" s="147"/>
      <c r="H65" s="173" t="s">
        <v>389</v>
      </c>
      <c r="I65" s="184">
        <v>1</v>
      </c>
      <c r="J65" s="174">
        <f>25/25</f>
        <v>1</v>
      </c>
      <c r="K65" s="173" t="s">
        <v>392</v>
      </c>
      <c r="L65" s="181" t="s">
        <v>500</v>
      </c>
      <c r="M65" s="182">
        <v>44926</v>
      </c>
      <c r="N65" s="173" t="s">
        <v>590</v>
      </c>
      <c r="O65" s="173" t="s">
        <v>431</v>
      </c>
      <c r="P65" s="173" t="s">
        <v>495</v>
      </c>
    </row>
    <row r="66" spans="1:16" s="183" customFormat="1" ht="80.25" customHeight="1" x14ac:dyDescent="0.2">
      <c r="A66" s="145"/>
      <c r="B66" s="147"/>
      <c r="C66" s="147"/>
      <c r="D66" s="172"/>
      <c r="E66" s="146"/>
      <c r="F66" s="172"/>
      <c r="G66" s="147"/>
      <c r="H66" s="173" t="s">
        <v>389</v>
      </c>
      <c r="I66" s="184">
        <v>1</v>
      </c>
      <c r="J66" s="174">
        <f>4/4</f>
        <v>1</v>
      </c>
      <c r="K66" s="173" t="s">
        <v>392</v>
      </c>
      <c r="L66" s="181" t="s">
        <v>500</v>
      </c>
      <c r="M66" s="182">
        <v>44926</v>
      </c>
      <c r="N66" s="173" t="s">
        <v>592</v>
      </c>
      <c r="O66" s="173" t="s">
        <v>431</v>
      </c>
      <c r="P66" s="173" t="s">
        <v>495</v>
      </c>
    </row>
    <row r="67" spans="1:16" s="183" customFormat="1" ht="90.75" customHeight="1" x14ac:dyDescent="0.2">
      <c r="A67" s="145"/>
      <c r="B67" s="147"/>
      <c r="C67" s="147"/>
      <c r="D67" s="172"/>
      <c r="E67" s="146"/>
      <c r="F67" s="172"/>
      <c r="G67" s="147"/>
      <c r="H67" s="173" t="s">
        <v>389</v>
      </c>
      <c r="I67" s="184">
        <v>1</v>
      </c>
      <c r="J67" s="174">
        <f>1/1</f>
        <v>1</v>
      </c>
      <c r="K67" s="173" t="s">
        <v>392</v>
      </c>
      <c r="L67" s="181" t="s">
        <v>500</v>
      </c>
      <c r="M67" s="182">
        <v>44926</v>
      </c>
      <c r="N67" s="173" t="s">
        <v>527</v>
      </c>
      <c r="O67" s="173" t="s">
        <v>431</v>
      </c>
      <c r="P67" s="173" t="s">
        <v>495</v>
      </c>
    </row>
    <row r="68" spans="1:16" s="183" customFormat="1" ht="117.75" customHeight="1" x14ac:dyDescent="0.2">
      <c r="A68" s="145"/>
      <c r="B68" s="147"/>
      <c r="C68" s="147"/>
      <c r="D68" s="172"/>
      <c r="E68" s="146"/>
      <c r="F68" s="172"/>
      <c r="G68" s="147"/>
      <c r="H68" s="173" t="s">
        <v>355</v>
      </c>
      <c r="I68" s="174">
        <v>1</v>
      </c>
      <c r="J68" s="174">
        <f>150/150</f>
        <v>1</v>
      </c>
      <c r="K68" s="173" t="s">
        <v>392</v>
      </c>
      <c r="L68" s="173" t="s">
        <v>500</v>
      </c>
      <c r="M68" s="182">
        <v>44926</v>
      </c>
      <c r="N68" s="173" t="s">
        <v>568</v>
      </c>
      <c r="O68" s="173" t="s">
        <v>403</v>
      </c>
      <c r="P68" s="173" t="s">
        <v>437</v>
      </c>
    </row>
    <row r="69" spans="1:16" s="183" customFormat="1" ht="108.75" customHeight="1" x14ac:dyDescent="0.2">
      <c r="A69" s="145"/>
      <c r="B69" s="147"/>
      <c r="C69" s="147"/>
      <c r="D69" s="172"/>
      <c r="E69" s="146"/>
      <c r="F69" s="172"/>
      <c r="G69" s="147"/>
      <c r="H69" s="173" t="s">
        <v>355</v>
      </c>
      <c r="I69" s="174">
        <v>1</v>
      </c>
      <c r="J69" s="174">
        <f>739/739</f>
        <v>1</v>
      </c>
      <c r="K69" s="173" t="s">
        <v>392</v>
      </c>
      <c r="L69" s="173" t="s">
        <v>500</v>
      </c>
      <c r="M69" s="182">
        <v>44926</v>
      </c>
      <c r="N69" s="173" t="s">
        <v>569</v>
      </c>
      <c r="O69" s="173" t="s">
        <v>403</v>
      </c>
      <c r="P69" s="173" t="s">
        <v>437</v>
      </c>
    </row>
    <row r="70" spans="1:16" s="183" customFormat="1" ht="207" customHeight="1" x14ac:dyDescent="0.2">
      <c r="A70" s="178">
        <v>4</v>
      </c>
      <c r="B70" s="179" t="s">
        <v>33</v>
      </c>
      <c r="C70" s="172" t="s">
        <v>54</v>
      </c>
      <c r="D70" s="180" t="s">
        <v>38</v>
      </c>
      <c r="E70" s="172" t="s">
        <v>57</v>
      </c>
      <c r="F70" s="180" t="s">
        <v>465</v>
      </c>
      <c r="G70" s="179" t="s">
        <v>58</v>
      </c>
      <c r="H70" s="173" t="s">
        <v>360</v>
      </c>
      <c r="I70" s="174">
        <v>1</v>
      </c>
      <c r="J70" s="185">
        <f>310/338</f>
        <v>0.91715976331360949</v>
      </c>
      <c r="K70" s="173" t="s">
        <v>405</v>
      </c>
      <c r="L70" s="181" t="s">
        <v>500</v>
      </c>
      <c r="M70" s="182">
        <v>44926</v>
      </c>
      <c r="N70" s="173" t="s">
        <v>565</v>
      </c>
      <c r="O70" s="173" t="s">
        <v>438</v>
      </c>
      <c r="P70" s="173" t="s">
        <v>440</v>
      </c>
    </row>
    <row r="71" spans="1:16" s="183" customFormat="1" ht="156" x14ac:dyDescent="0.2">
      <c r="A71" s="178"/>
      <c r="B71" s="179"/>
      <c r="C71" s="172"/>
      <c r="D71" s="180" t="s">
        <v>39</v>
      </c>
      <c r="E71" s="172"/>
      <c r="F71" s="180" t="s">
        <v>466</v>
      </c>
      <c r="G71" s="179"/>
      <c r="H71" s="173" t="s">
        <v>530</v>
      </c>
      <c r="I71" s="184">
        <v>1</v>
      </c>
      <c r="J71" s="174">
        <v>1</v>
      </c>
      <c r="K71" s="173" t="s">
        <v>405</v>
      </c>
      <c r="L71" s="173" t="s">
        <v>517</v>
      </c>
      <c r="M71" s="182">
        <v>44926</v>
      </c>
      <c r="N71" s="173" t="s">
        <v>617</v>
      </c>
      <c r="O71" s="173" t="s">
        <v>407</v>
      </c>
      <c r="P71" s="173" t="s">
        <v>443</v>
      </c>
    </row>
    <row r="72" spans="1:16" s="183" customFormat="1" ht="93" customHeight="1" x14ac:dyDescent="0.2">
      <c r="A72" s="178"/>
      <c r="B72" s="179"/>
      <c r="C72" s="172"/>
      <c r="D72" s="180" t="s">
        <v>55</v>
      </c>
      <c r="E72" s="172"/>
      <c r="F72" s="180" t="s">
        <v>467</v>
      </c>
      <c r="G72" s="179"/>
      <c r="H72" s="173" t="s">
        <v>531</v>
      </c>
      <c r="I72" s="184">
        <v>1</v>
      </c>
      <c r="J72" s="174">
        <f>+(2)/4</f>
        <v>0.5</v>
      </c>
      <c r="K72" s="173" t="s">
        <v>405</v>
      </c>
      <c r="L72" s="181" t="s">
        <v>517</v>
      </c>
      <c r="M72" s="182">
        <v>44926</v>
      </c>
      <c r="N72" s="173" t="s">
        <v>595</v>
      </c>
      <c r="O72" s="173" t="s">
        <v>407</v>
      </c>
      <c r="P72" s="173" t="s">
        <v>443</v>
      </c>
    </row>
    <row r="73" spans="1:16" s="183" customFormat="1" ht="96" x14ac:dyDescent="0.2">
      <c r="A73" s="178"/>
      <c r="B73" s="179"/>
      <c r="C73" s="172"/>
      <c r="D73" s="180" t="s">
        <v>56</v>
      </c>
      <c r="E73" s="172"/>
      <c r="F73" s="180" t="s">
        <v>468</v>
      </c>
      <c r="G73" s="179"/>
      <c r="H73" s="173" t="s">
        <v>532</v>
      </c>
      <c r="I73" s="184">
        <v>1</v>
      </c>
      <c r="J73" s="174">
        <f>+(8)/8</f>
        <v>1</v>
      </c>
      <c r="K73" s="173" t="s">
        <v>405</v>
      </c>
      <c r="L73" s="181" t="s">
        <v>517</v>
      </c>
      <c r="M73" s="182">
        <v>44926</v>
      </c>
      <c r="N73" s="173" t="s">
        <v>598</v>
      </c>
      <c r="O73" s="173" t="s">
        <v>407</v>
      </c>
      <c r="P73" s="173" t="s">
        <v>443</v>
      </c>
    </row>
    <row r="74" spans="1:16" ht="39.950000000000003" hidden="1" customHeight="1" x14ac:dyDescent="0.2">
      <c r="A74" s="147">
        <v>5</v>
      </c>
      <c r="B74" s="147" t="s">
        <v>34</v>
      </c>
      <c r="C74" s="146" t="s">
        <v>59</v>
      </c>
      <c r="D74" s="62" t="s">
        <v>60</v>
      </c>
      <c r="E74" s="146" t="s">
        <v>69</v>
      </c>
      <c r="F74" s="62" t="s">
        <v>469</v>
      </c>
      <c r="G74" s="147" t="s">
        <v>70</v>
      </c>
      <c r="H74" s="81"/>
      <c r="I74" s="81"/>
      <c r="J74" s="95" t="s">
        <v>491</v>
      </c>
      <c r="K74" s="81"/>
      <c r="L74" s="81"/>
      <c r="M74" s="81"/>
      <c r="N74" s="81"/>
      <c r="O74" s="61"/>
      <c r="P74" s="61"/>
    </row>
    <row r="75" spans="1:16" ht="39.950000000000003" hidden="1" customHeight="1" x14ac:dyDescent="0.2">
      <c r="A75" s="147"/>
      <c r="B75" s="147"/>
      <c r="C75" s="146"/>
      <c r="D75" s="62" t="s">
        <v>61</v>
      </c>
      <c r="E75" s="146"/>
      <c r="F75" s="146" t="s">
        <v>470</v>
      </c>
      <c r="G75" s="147"/>
      <c r="H75" s="61"/>
      <c r="I75" s="61"/>
      <c r="J75" s="95" t="s">
        <v>491</v>
      </c>
      <c r="K75" s="75"/>
      <c r="L75" s="61"/>
      <c r="M75" s="82"/>
      <c r="N75" s="61"/>
      <c r="O75" s="61"/>
      <c r="P75" s="61"/>
    </row>
    <row r="76" spans="1:16" ht="54" hidden="1" customHeight="1" x14ac:dyDescent="0.2">
      <c r="A76" s="147"/>
      <c r="B76" s="147"/>
      <c r="C76" s="146"/>
      <c r="D76" s="146" t="s">
        <v>45</v>
      </c>
      <c r="E76" s="146"/>
      <c r="F76" s="146"/>
      <c r="G76" s="147"/>
      <c r="H76" s="61"/>
      <c r="I76" s="61"/>
      <c r="J76" s="61"/>
      <c r="K76" s="61"/>
      <c r="L76" s="61"/>
      <c r="M76" s="61"/>
      <c r="N76" s="61"/>
      <c r="O76" s="61"/>
      <c r="P76" s="61"/>
    </row>
    <row r="77" spans="1:16" ht="60" hidden="1" customHeight="1" x14ac:dyDescent="0.2">
      <c r="A77" s="147"/>
      <c r="B77" s="147"/>
      <c r="C77" s="146"/>
      <c r="D77" s="146"/>
      <c r="E77" s="146"/>
      <c r="F77" s="146"/>
      <c r="G77" s="147"/>
      <c r="H77" s="61"/>
      <c r="I77" s="61"/>
      <c r="J77" s="61"/>
      <c r="K77" s="82"/>
      <c r="L77" s="82"/>
      <c r="M77" s="82"/>
      <c r="N77" s="61"/>
      <c r="O77" s="61"/>
      <c r="P77" s="61"/>
    </row>
    <row r="78" spans="1:16" ht="61.5" hidden="1" customHeight="1" x14ac:dyDescent="0.2">
      <c r="A78" s="147"/>
      <c r="B78" s="147"/>
      <c r="C78" s="146"/>
      <c r="D78" s="146" t="s">
        <v>62</v>
      </c>
      <c r="E78" s="146"/>
      <c r="F78" s="146" t="s">
        <v>471</v>
      </c>
      <c r="G78" s="147"/>
      <c r="H78" s="61"/>
      <c r="I78" s="61"/>
      <c r="J78" s="61"/>
      <c r="K78" s="59"/>
      <c r="L78" s="61"/>
      <c r="M78" s="61"/>
      <c r="N78" s="61"/>
      <c r="O78" s="61"/>
      <c r="P78" s="61"/>
    </row>
    <row r="79" spans="1:16" ht="39.950000000000003" hidden="1" customHeight="1" x14ac:dyDescent="0.2">
      <c r="A79" s="147"/>
      <c r="B79" s="147"/>
      <c r="C79" s="146"/>
      <c r="D79" s="146"/>
      <c r="E79" s="146"/>
      <c r="F79" s="146"/>
      <c r="G79" s="147"/>
      <c r="H79" s="97"/>
      <c r="I79" s="99"/>
      <c r="J79" s="97"/>
      <c r="K79" s="105"/>
      <c r="L79" s="99"/>
      <c r="M79" s="99"/>
      <c r="N79" s="97"/>
      <c r="O79" s="97"/>
      <c r="P79" s="97"/>
    </row>
    <row r="80" spans="1:16" ht="69" hidden="1" customHeight="1" x14ac:dyDescent="0.2">
      <c r="A80" s="147"/>
      <c r="B80" s="147"/>
      <c r="C80" s="146"/>
      <c r="D80" s="146"/>
      <c r="E80" s="146"/>
      <c r="F80" s="146"/>
      <c r="G80" s="147"/>
      <c r="H80" s="61" t="s">
        <v>151</v>
      </c>
      <c r="I80" s="82"/>
      <c r="J80" s="82"/>
      <c r="K80" s="80"/>
      <c r="L80" s="82"/>
      <c r="M80" s="82"/>
      <c r="N80" s="61"/>
      <c r="O80" s="61"/>
      <c r="P80" s="61" t="s">
        <v>497</v>
      </c>
    </row>
    <row r="81" spans="1:16" ht="110.25" hidden="1" customHeight="1" x14ac:dyDescent="0.2">
      <c r="A81" s="147"/>
      <c r="B81" s="147"/>
      <c r="C81" s="146"/>
      <c r="D81" s="62" t="s">
        <v>63</v>
      </c>
      <c r="E81" s="146"/>
      <c r="F81" s="146" t="s">
        <v>472</v>
      </c>
      <c r="G81" s="147"/>
      <c r="H81" s="61"/>
      <c r="I81" s="61"/>
      <c r="J81" s="61"/>
      <c r="K81" s="59"/>
      <c r="L81" s="61"/>
      <c r="M81" s="61"/>
      <c r="N81" s="61"/>
      <c r="O81" s="61"/>
      <c r="P81" s="61"/>
    </row>
    <row r="82" spans="1:16" ht="96" hidden="1" x14ac:dyDescent="0.2">
      <c r="A82" s="147"/>
      <c r="B82" s="147"/>
      <c r="C82" s="146"/>
      <c r="D82" s="62" t="s">
        <v>64</v>
      </c>
      <c r="E82" s="146"/>
      <c r="F82" s="146"/>
      <c r="G82" s="147"/>
      <c r="H82" s="61"/>
      <c r="I82" s="61"/>
      <c r="J82" s="61"/>
      <c r="K82" s="59"/>
      <c r="L82" s="61"/>
      <c r="M82" s="61"/>
      <c r="N82" s="61"/>
      <c r="O82" s="61"/>
      <c r="P82" s="61"/>
    </row>
    <row r="83" spans="1:16" ht="230.25" hidden="1" customHeight="1" x14ac:dyDescent="0.2">
      <c r="A83" s="147"/>
      <c r="B83" s="147"/>
      <c r="C83" s="146"/>
      <c r="D83" s="62" t="s">
        <v>65</v>
      </c>
      <c r="E83" s="146"/>
      <c r="F83" s="148" t="s">
        <v>473</v>
      </c>
      <c r="G83" s="147"/>
      <c r="H83" s="61"/>
      <c r="I83" s="61"/>
      <c r="J83" s="82"/>
      <c r="K83" s="61"/>
      <c r="L83" s="82"/>
      <c r="M83" s="56"/>
      <c r="N83" s="61"/>
      <c r="O83" s="61"/>
      <c r="P83" s="61"/>
    </row>
    <row r="84" spans="1:16" ht="108.75" hidden="1" customHeight="1" x14ac:dyDescent="0.2">
      <c r="A84" s="147"/>
      <c r="B84" s="147"/>
      <c r="C84" s="146"/>
      <c r="D84" s="148" t="s">
        <v>66</v>
      </c>
      <c r="E84" s="146"/>
      <c r="F84" s="149"/>
      <c r="G84" s="147"/>
      <c r="H84" s="61"/>
      <c r="I84" s="61"/>
      <c r="J84" s="82"/>
      <c r="K84" s="61"/>
      <c r="L84" s="82"/>
      <c r="M84" s="56"/>
      <c r="N84" s="61"/>
      <c r="O84" s="61"/>
      <c r="P84" s="61"/>
    </row>
    <row r="85" spans="1:16" ht="138.75" hidden="1" customHeight="1" x14ac:dyDescent="0.2">
      <c r="A85" s="147"/>
      <c r="B85" s="147"/>
      <c r="C85" s="146"/>
      <c r="D85" s="149"/>
      <c r="E85" s="146"/>
      <c r="F85" s="149"/>
      <c r="G85" s="147"/>
      <c r="H85" s="61"/>
      <c r="I85" s="61"/>
      <c r="J85" s="82"/>
      <c r="K85" s="61"/>
      <c r="L85" s="82"/>
      <c r="M85" s="56"/>
      <c r="N85" s="61"/>
      <c r="O85" s="61"/>
      <c r="P85" s="61"/>
    </row>
    <row r="86" spans="1:16" ht="99.75" hidden="1" customHeight="1" x14ac:dyDescent="0.2">
      <c r="A86" s="147"/>
      <c r="B86" s="147"/>
      <c r="C86" s="146"/>
      <c r="D86" s="149"/>
      <c r="E86" s="146"/>
      <c r="F86" s="149"/>
      <c r="G86" s="147"/>
      <c r="H86" s="61"/>
      <c r="I86" s="61"/>
      <c r="J86" s="82"/>
      <c r="K86" s="61"/>
      <c r="L86" s="82"/>
      <c r="M86" s="56"/>
      <c r="N86" s="61"/>
      <c r="O86" s="61"/>
      <c r="P86" s="61"/>
    </row>
    <row r="87" spans="1:16" ht="93" hidden="1" customHeight="1" x14ac:dyDescent="0.2">
      <c r="A87" s="147"/>
      <c r="B87" s="147"/>
      <c r="C87" s="146"/>
      <c r="D87" s="149"/>
      <c r="E87" s="146"/>
      <c r="F87" s="149"/>
      <c r="G87" s="147"/>
      <c r="H87" s="61"/>
      <c r="I87" s="61"/>
      <c r="J87" s="82"/>
      <c r="K87" s="61"/>
      <c r="L87" s="61"/>
      <c r="M87" s="56"/>
      <c r="N87" s="61"/>
      <c r="O87" s="61"/>
      <c r="P87" s="61"/>
    </row>
    <row r="88" spans="1:16" ht="103.5" hidden="1" customHeight="1" x14ac:dyDescent="0.2">
      <c r="A88" s="147"/>
      <c r="B88" s="147"/>
      <c r="C88" s="146"/>
      <c r="D88" s="149"/>
      <c r="E88" s="146"/>
      <c r="F88" s="149"/>
      <c r="G88" s="147"/>
      <c r="H88" s="61"/>
      <c r="I88" s="61"/>
      <c r="J88" s="82"/>
      <c r="K88" s="61"/>
      <c r="L88" s="82"/>
      <c r="M88" s="56"/>
      <c r="N88" s="61"/>
      <c r="O88" s="61"/>
      <c r="P88" s="61"/>
    </row>
    <row r="89" spans="1:16" ht="74.25" hidden="1" customHeight="1" x14ac:dyDescent="0.2">
      <c r="A89" s="147"/>
      <c r="B89" s="147"/>
      <c r="C89" s="146"/>
      <c r="D89" s="150"/>
      <c r="E89" s="146"/>
      <c r="F89" s="150"/>
      <c r="G89" s="147"/>
      <c r="H89" s="97"/>
      <c r="I89" s="97"/>
      <c r="J89" s="99"/>
      <c r="K89" s="97"/>
      <c r="L89" s="99"/>
      <c r="M89" s="106"/>
      <c r="N89" s="97"/>
      <c r="O89" s="97"/>
      <c r="P89" s="97"/>
    </row>
    <row r="90" spans="1:16" ht="65.25" hidden="1" customHeight="1" x14ac:dyDescent="0.2">
      <c r="A90" s="147"/>
      <c r="B90" s="147"/>
      <c r="C90" s="146"/>
      <c r="D90" s="146" t="s">
        <v>67</v>
      </c>
      <c r="E90" s="146"/>
      <c r="F90" s="146" t="s">
        <v>474</v>
      </c>
      <c r="G90" s="147"/>
      <c r="H90" s="100" t="s">
        <v>61</v>
      </c>
      <c r="I90" s="100"/>
      <c r="J90" s="103"/>
      <c r="K90" s="100"/>
      <c r="L90" s="107"/>
      <c r="M90" s="108"/>
      <c r="N90" s="100"/>
      <c r="O90" s="100" t="s">
        <v>409</v>
      </c>
      <c r="P90" s="100" t="s">
        <v>410</v>
      </c>
    </row>
    <row r="91" spans="1:16" s="183" customFormat="1" ht="61.5" customHeight="1" x14ac:dyDescent="0.2">
      <c r="A91" s="147"/>
      <c r="B91" s="147"/>
      <c r="C91" s="146"/>
      <c r="D91" s="146"/>
      <c r="E91" s="146"/>
      <c r="F91" s="146"/>
      <c r="G91" s="147"/>
      <c r="H91" s="173" t="s">
        <v>371</v>
      </c>
      <c r="I91" s="184" t="s">
        <v>511</v>
      </c>
      <c r="J91" s="181" t="s">
        <v>501</v>
      </c>
      <c r="K91" s="181" t="s">
        <v>405</v>
      </c>
      <c r="L91" s="181" t="s">
        <v>501</v>
      </c>
      <c r="M91" s="182">
        <v>44926</v>
      </c>
      <c r="N91" s="173" t="s">
        <v>624</v>
      </c>
      <c r="O91" s="173" t="s">
        <v>445</v>
      </c>
      <c r="P91" s="173" t="s">
        <v>446</v>
      </c>
    </row>
    <row r="92" spans="1:16" ht="39.950000000000003" hidden="1" customHeight="1" x14ac:dyDescent="0.2">
      <c r="A92" s="147"/>
      <c r="B92" s="147"/>
      <c r="C92" s="146"/>
      <c r="D92" s="146"/>
      <c r="E92" s="146"/>
      <c r="F92" s="146"/>
      <c r="G92" s="147"/>
      <c r="H92" s="100" t="s">
        <v>381</v>
      </c>
      <c r="I92" s="103"/>
      <c r="J92" s="103"/>
      <c r="K92" s="100"/>
      <c r="L92" s="100"/>
      <c r="M92" s="108"/>
      <c r="N92" s="107"/>
      <c r="O92" s="100" t="s">
        <v>413</v>
      </c>
      <c r="P92" s="100" t="s">
        <v>448</v>
      </c>
    </row>
    <row r="93" spans="1:16" s="183" customFormat="1" ht="83.25" customHeight="1" x14ac:dyDescent="0.2">
      <c r="A93" s="147"/>
      <c r="B93" s="147"/>
      <c r="C93" s="146"/>
      <c r="D93" s="146"/>
      <c r="E93" s="146"/>
      <c r="F93" s="146"/>
      <c r="G93" s="147"/>
      <c r="H93" s="173" t="s">
        <v>423</v>
      </c>
      <c r="I93" s="184" t="s">
        <v>501</v>
      </c>
      <c r="J93" s="184" t="s">
        <v>501</v>
      </c>
      <c r="K93" s="181" t="s">
        <v>405</v>
      </c>
      <c r="L93" s="173" t="s">
        <v>540</v>
      </c>
      <c r="M93" s="182">
        <v>44926</v>
      </c>
      <c r="N93" s="173" t="s">
        <v>625</v>
      </c>
      <c r="O93" s="173" t="s">
        <v>424</v>
      </c>
      <c r="P93" s="173" t="s">
        <v>449</v>
      </c>
    </row>
    <row r="94" spans="1:16" s="183" customFormat="1" ht="78" customHeight="1" x14ac:dyDescent="0.2">
      <c r="A94" s="147"/>
      <c r="B94" s="147"/>
      <c r="C94" s="146"/>
      <c r="D94" s="146"/>
      <c r="E94" s="146"/>
      <c r="F94" s="146"/>
      <c r="G94" s="147"/>
      <c r="H94" s="173" t="s">
        <v>450</v>
      </c>
      <c r="I94" s="174">
        <v>1</v>
      </c>
      <c r="J94" s="174">
        <v>1</v>
      </c>
      <c r="K94" s="173" t="s">
        <v>518</v>
      </c>
      <c r="L94" s="173" t="s">
        <v>517</v>
      </c>
      <c r="M94" s="182">
        <v>44926</v>
      </c>
      <c r="N94" s="173" t="s">
        <v>574</v>
      </c>
      <c r="O94" s="173" t="s">
        <v>427</v>
      </c>
      <c r="P94" s="173" t="s">
        <v>452</v>
      </c>
    </row>
    <row r="95" spans="1:16" s="183" customFormat="1" ht="56.25" customHeight="1" x14ac:dyDescent="0.2">
      <c r="A95" s="147"/>
      <c r="B95" s="147"/>
      <c r="C95" s="146"/>
      <c r="D95" s="146"/>
      <c r="E95" s="146"/>
      <c r="F95" s="146"/>
      <c r="G95" s="147"/>
      <c r="H95" s="173" t="s">
        <v>426</v>
      </c>
      <c r="I95" s="174">
        <v>1</v>
      </c>
      <c r="J95" s="110">
        <f>1*100%</f>
        <v>1</v>
      </c>
      <c r="K95" s="173" t="s">
        <v>405</v>
      </c>
      <c r="L95" s="173" t="s">
        <v>500</v>
      </c>
      <c r="M95" s="182">
        <v>44926</v>
      </c>
      <c r="N95" s="173" t="s">
        <v>607</v>
      </c>
      <c r="O95" s="173" t="s">
        <v>427</v>
      </c>
      <c r="P95" s="173" t="s">
        <v>452</v>
      </c>
    </row>
    <row r="96" spans="1:16" s="183" customFormat="1" ht="171" customHeight="1" x14ac:dyDescent="0.2">
      <c r="A96" s="147"/>
      <c r="B96" s="147"/>
      <c r="C96" s="146"/>
      <c r="D96" s="180" t="s">
        <v>68</v>
      </c>
      <c r="E96" s="146"/>
      <c r="F96" s="146"/>
      <c r="G96" s="147"/>
      <c r="H96" s="173" t="s">
        <v>426</v>
      </c>
      <c r="I96" s="173" t="s">
        <v>501</v>
      </c>
      <c r="J96" s="173" t="s">
        <v>501</v>
      </c>
      <c r="K96" s="173" t="s">
        <v>519</v>
      </c>
      <c r="L96" s="173" t="s">
        <v>622</v>
      </c>
      <c r="M96" s="182">
        <v>44926</v>
      </c>
      <c r="N96" s="173" t="s">
        <v>576</v>
      </c>
      <c r="O96" s="173" t="s">
        <v>427</v>
      </c>
      <c r="P96" s="173" t="s">
        <v>452</v>
      </c>
    </row>
    <row r="97" spans="1:16" ht="99" hidden="1" customHeight="1" x14ac:dyDescent="0.2">
      <c r="A97" s="145">
        <v>6</v>
      </c>
      <c r="B97" s="147" t="s">
        <v>35</v>
      </c>
      <c r="C97" s="146" t="s">
        <v>71</v>
      </c>
      <c r="D97" s="146" t="s">
        <v>62</v>
      </c>
      <c r="E97" s="147" t="s">
        <v>316</v>
      </c>
      <c r="F97" s="62" t="s">
        <v>475</v>
      </c>
      <c r="G97" s="147" t="s">
        <v>73</v>
      </c>
      <c r="H97" s="61"/>
      <c r="I97" s="65"/>
      <c r="J97" s="65"/>
      <c r="K97" s="65"/>
      <c r="L97" s="65"/>
      <c r="M97" s="91"/>
      <c r="N97" s="65"/>
      <c r="O97" s="61"/>
      <c r="P97" s="61"/>
    </row>
    <row r="98" spans="1:16" ht="109.5" hidden="1" customHeight="1" x14ac:dyDescent="0.2">
      <c r="A98" s="145"/>
      <c r="B98" s="147"/>
      <c r="C98" s="146"/>
      <c r="D98" s="146"/>
      <c r="E98" s="147"/>
      <c r="F98" s="62" t="s">
        <v>476</v>
      </c>
      <c r="G98" s="147"/>
      <c r="H98" s="138"/>
      <c r="I98" s="148"/>
      <c r="J98" s="148"/>
      <c r="K98" s="148"/>
      <c r="L98" s="148"/>
      <c r="M98" s="170"/>
      <c r="N98" s="148"/>
      <c r="O98" s="138"/>
      <c r="P98" s="138"/>
    </row>
    <row r="99" spans="1:16" ht="59.25" hidden="1" customHeight="1" x14ac:dyDescent="0.2">
      <c r="A99" s="145"/>
      <c r="B99" s="147"/>
      <c r="C99" s="146"/>
      <c r="D99" s="146" t="s">
        <v>37</v>
      </c>
      <c r="E99" s="147"/>
      <c r="F99" s="62" t="s">
        <v>477</v>
      </c>
      <c r="G99" s="147"/>
      <c r="H99" s="139"/>
      <c r="I99" s="150"/>
      <c r="J99" s="150"/>
      <c r="K99" s="150"/>
      <c r="L99" s="150"/>
      <c r="M99" s="171"/>
      <c r="N99" s="150"/>
      <c r="O99" s="139"/>
      <c r="P99" s="139"/>
    </row>
    <row r="100" spans="1:16" ht="113.25" hidden="1" customHeight="1" x14ac:dyDescent="0.2">
      <c r="A100" s="145"/>
      <c r="B100" s="147"/>
      <c r="C100" s="146"/>
      <c r="D100" s="146"/>
      <c r="E100" s="147"/>
      <c r="F100" s="62" t="s">
        <v>478</v>
      </c>
      <c r="G100" s="147"/>
      <c r="H100" s="61"/>
      <c r="I100" s="78"/>
      <c r="J100" s="82"/>
      <c r="K100" s="78"/>
      <c r="L100" s="78"/>
      <c r="M100" s="78"/>
      <c r="N100" s="61"/>
      <c r="O100" s="61"/>
      <c r="P100" s="61"/>
    </row>
    <row r="101" spans="1:16" ht="93" hidden="1" customHeight="1" x14ac:dyDescent="0.2">
      <c r="A101" s="145"/>
      <c r="B101" s="147"/>
      <c r="C101" s="146"/>
      <c r="D101" s="146" t="s">
        <v>51</v>
      </c>
      <c r="E101" s="147"/>
      <c r="F101" s="62" t="s">
        <v>479</v>
      </c>
      <c r="G101" s="147"/>
      <c r="H101" s="61"/>
      <c r="I101" s="78"/>
      <c r="J101" s="82"/>
      <c r="K101" s="78"/>
      <c r="L101" s="78"/>
      <c r="M101" s="78"/>
      <c r="N101" s="61"/>
      <c r="O101" s="61"/>
      <c r="P101" s="61"/>
    </row>
    <row r="102" spans="1:16" ht="94.5" hidden="1" customHeight="1" x14ac:dyDescent="0.2">
      <c r="A102" s="145"/>
      <c r="B102" s="147"/>
      <c r="C102" s="146"/>
      <c r="D102" s="146"/>
      <c r="E102" s="147"/>
      <c r="F102" s="62" t="s">
        <v>480</v>
      </c>
      <c r="G102" s="147"/>
      <c r="H102" s="97"/>
      <c r="I102" s="93"/>
      <c r="J102" s="99"/>
      <c r="K102" s="93"/>
      <c r="L102" s="93"/>
      <c r="M102" s="93"/>
      <c r="N102" s="97"/>
      <c r="O102" s="97"/>
      <c r="P102" s="97"/>
    </row>
    <row r="103" spans="1:16" s="183" customFormat="1" ht="74.25" customHeight="1" x14ac:dyDescent="0.2">
      <c r="A103" s="145"/>
      <c r="B103" s="147"/>
      <c r="C103" s="146"/>
      <c r="D103" s="172" t="s">
        <v>45</v>
      </c>
      <c r="E103" s="147"/>
      <c r="F103" s="180" t="s">
        <v>481</v>
      </c>
      <c r="G103" s="147"/>
      <c r="H103" s="173" t="s">
        <v>426</v>
      </c>
      <c r="I103" s="174">
        <v>1</v>
      </c>
      <c r="J103" s="186">
        <f>21/24</f>
        <v>0.875</v>
      </c>
      <c r="K103" s="181" t="s">
        <v>405</v>
      </c>
      <c r="L103" s="181" t="s">
        <v>513</v>
      </c>
      <c r="M103" s="182">
        <v>44926</v>
      </c>
      <c r="N103" s="187" t="s">
        <v>614</v>
      </c>
      <c r="O103" s="173" t="s">
        <v>445</v>
      </c>
      <c r="P103" s="173" t="s">
        <v>446</v>
      </c>
    </row>
    <row r="104" spans="1:16" s="183" customFormat="1" ht="106.5" customHeight="1" x14ac:dyDescent="0.2">
      <c r="A104" s="145"/>
      <c r="B104" s="147"/>
      <c r="C104" s="146"/>
      <c r="D104" s="172"/>
      <c r="E104" s="147"/>
      <c r="F104" s="180" t="s">
        <v>482</v>
      </c>
      <c r="G104" s="147"/>
      <c r="H104" s="173" t="s">
        <v>426</v>
      </c>
      <c r="I104" s="174">
        <v>1</v>
      </c>
      <c r="J104" s="174">
        <f>24/24</f>
        <v>1</v>
      </c>
      <c r="K104" s="181" t="s">
        <v>405</v>
      </c>
      <c r="L104" s="181" t="s">
        <v>513</v>
      </c>
      <c r="M104" s="182">
        <v>44926</v>
      </c>
      <c r="N104" s="187" t="s">
        <v>615</v>
      </c>
      <c r="O104" s="173" t="s">
        <v>445</v>
      </c>
      <c r="P104" s="173" t="s">
        <v>446</v>
      </c>
    </row>
    <row r="105" spans="1:16" ht="79.5" hidden="1" customHeight="1" x14ac:dyDescent="0.2">
      <c r="A105" s="145"/>
      <c r="B105" s="147"/>
      <c r="C105" s="146"/>
      <c r="D105" s="62" t="s">
        <v>44</v>
      </c>
      <c r="E105" s="147"/>
      <c r="F105" s="62" t="s">
        <v>483</v>
      </c>
      <c r="G105" s="147"/>
      <c r="H105" s="61"/>
      <c r="I105" s="78"/>
      <c r="J105" s="82"/>
      <c r="K105" s="78"/>
      <c r="L105" s="78"/>
      <c r="M105" s="78"/>
      <c r="N105" s="61"/>
      <c r="O105" s="61"/>
      <c r="P105" s="61"/>
    </row>
    <row r="106" spans="1:16" ht="69" hidden="1" customHeight="1" x14ac:dyDescent="0.2">
      <c r="A106" s="145"/>
      <c r="B106" s="147"/>
      <c r="C106" s="146"/>
      <c r="D106" s="146" t="s">
        <v>72</v>
      </c>
      <c r="E106" s="147"/>
      <c r="F106" s="62" t="s">
        <v>484</v>
      </c>
      <c r="G106" s="147"/>
      <c r="H106" s="61"/>
      <c r="I106" s="78"/>
      <c r="J106" s="82"/>
      <c r="K106" s="78"/>
      <c r="L106" s="78"/>
      <c r="M106" s="78"/>
      <c r="N106" s="61"/>
      <c r="O106" s="61"/>
      <c r="P106" s="61"/>
    </row>
    <row r="107" spans="1:16" ht="82.5" hidden="1" customHeight="1" x14ac:dyDescent="0.2">
      <c r="A107" s="145"/>
      <c r="B107" s="147"/>
      <c r="C107" s="146"/>
      <c r="D107" s="146"/>
      <c r="E107" s="147"/>
      <c r="F107" s="62" t="s">
        <v>485</v>
      </c>
      <c r="G107" s="147"/>
      <c r="H107" s="61"/>
      <c r="I107" s="78"/>
      <c r="J107" s="82"/>
      <c r="K107" s="78"/>
      <c r="L107" s="78"/>
      <c r="M107" s="78"/>
      <c r="N107" s="61"/>
      <c r="O107" s="61"/>
      <c r="P107" s="61"/>
    </row>
    <row r="108" spans="1:16" ht="409.5" hidden="1" customHeight="1" x14ac:dyDescent="0.2">
      <c r="A108" s="145">
        <v>7</v>
      </c>
      <c r="B108" s="147" t="s">
        <v>36</v>
      </c>
      <c r="C108" s="146" t="s">
        <v>74</v>
      </c>
      <c r="D108" s="61" t="s">
        <v>75</v>
      </c>
      <c r="E108" s="147" t="s">
        <v>78</v>
      </c>
      <c r="F108" s="61" t="s">
        <v>486</v>
      </c>
      <c r="G108" s="147" t="s">
        <v>312</v>
      </c>
      <c r="H108" s="61"/>
      <c r="I108" s="61"/>
      <c r="J108" s="73"/>
      <c r="K108" s="82"/>
      <c r="L108" s="61"/>
      <c r="M108" s="56"/>
      <c r="N108" s="61"/>
      <c r="O108" s="61"/>
      <c r="P108" s="61"/>
    </row>
    <row r="109" spans="1:16" ht="78" hidden="1" customHeight="1" x14ac:dyDescent="0.2">
      <c r="A109" s="145"/>
      <c r="B109" s="147"/>
      <c r="C109" s="146"/>
      <c r="D109" s="62" t="s">
        <v>45</v>
      </c>
      <c r="E109" s="147"/>
      <c r="F109" s="147" t="s">
        <v>487</v>
      </c>
      <c r="G109" s="147"/>
      <c r="H109" s="61"/>
      <c r="I109" s="61"/>
      <c r="J109" s="73"/>
      <c r="K109" s="82"/>
      <c r="L109" s="61"/>
      <c r="M109" s="56"/>
      <c r="N109" s="61"/>
      <c r="O109" s="61"/>
      <c r="P109" s="61"/>
    </row>
    <row r="110" spans="1:16" ht="270" hidden="1" customHeight="1" x14ac:dyDescent="0.2">
      <c r="A110" s="145"/>
      <c r="B110" s="147"/>
      <c r="C110" s="146"/>
      <c r="D110" s="62" t="s">
        <v>44</v>
      </c>
      <c r="E110" s="147"/>
      <c r="F110" s="147"/>
      <c r="G110" s="147"/>
      <c r="H110" s="61"/>
      <c r="I110" s="61"/>
      <c r="J110" s="61"/>
      <c r="K110" s="82"/>
      <c r="L110" s="61"/>
      <c r="M110" s="56"/>
      <c r="N110" s="61"/>
      <c r="O110" s="61"/>
      <c r="P110" s="61"/>
    </row>
    <row r="111" spans="1:16" ht="54.75" hidden="1" customHeight="1" x14ac:dyDescent="0.2">
      <c r="A111" s="145"/>
      <c r="B111" s="147"/>
      <c r="C111" s="146"/>
      <c r="D111" s="62" t="s">
        <v>62</v>
      </c>
      <c r="E111" s="147"/>
      <c r="F111" s="146" t="s">
        <v>488</v>
      </c>
      <c r="G111" s="147"/>
      <c r="H111" s="61"/>
      <c r="I111" s="78"/>
      <c r="J111" s="82"/>
      <c r="K111" s="82"/>
      <c r="L111" s="61"/>
      <c r="M111" s="61"/>
      <c r="N111" s="61"/>
      <c r="O111" s="61"/>
      <c r="P111" s="61"/>
    </row>
    <row r="112" spans="1:16" ht="60" hidden="1" customHeight="1" x14ac:dyDescent="0.2">
      <c r="A112" s="145"/>
      <c r="B112" s="147"/>
      <c r="C112" s="146"/>
      <c r="D112" s="62" t="s">
        <v>61</v>
      </c>
      <c r="E112" s="147"/>
      <c r="F112" s="146"/>
      <c r="G112" s="147"/>
      <c r="H112" s="61"/>
      <c r="I112" s="78"/>
      <c r="J112" s="82"/>
      <c r="K112" s="82"/>
      <c r="L112" s="61"/>
      <c r="M112" s="61"/>
      <c r="N112" s="61"/>
      <c r="O112" s="61"/>
      <c r="P112" s="61"/>
    </row>
    <row r="113" spans="1:16" ht="138.75" hidden="1" customHeight="1" x14ac:dyDescent="0.2">
      <c r="A113" s="145"/>
      <c r="B113" s="147"/>
      <c r="C113" s="146"/>
      <c r="D113" s="62" t="s">
        <v>76</v>
      </c>
      <c r="E113" s="147"/>
      <c r="F113" s="146" t="s">
        <v>489</v>
      </c>
      <c r="G113" s="147"/>
      <c r="H113" s="61"/>
      <c r="I113" s="78"/>
      <c r="J113" s="82"/>
      <c r="K113" s="74"/>
      <c r="L113" s="61"/>
      <c r="M113" s="56"/>
      <c r="N113" s="61"/>
      <c r="O113" s="61"/>
      <c r="P113" s="61"/>
    </row>
    <row r="114" spans="1:16" ht="58.5" hidden="1" customHeight="1" x14ac:dyDescent="0.2">
      <c r="A114" s="145"/>
      <c r="B114" s="147"/>
      <c r="C114" s="146"/>
      <c r="D114" s="146" t="s">
        <v>77</v>
      </c>
      <c r="E114" s="147"/>
      <c r="F114" s="146"/>
      <c r="G114" s="147"/>
      <c r="H114" s="61"/>
      <c r="I114" s="78"/>
      <c r="J114" s="82"/>
      <c r="K114" s="82"/>
      <c r="L114" s="61"/>
      <c r="M114" s="55"/>
      <c r="N114" s="61"/>
      <c r="O114" s="61"/>
      <c r="P114" s="61"/>
    </row>
    <row r="115" spans="1:16" ht="71.25" hidden="1" customHeight="1" x14ac:dyDescent="0.2">
      <c r="A115" s="145"/>
      <c r="B115" s="147"/>
      <c r="C115" s="146"/>
      <c r="D115" s="146"/>
      <c r="E115" s="147"/>
      <c r="F115" s="146"/>
      <c r="G115" s="147"/>
      <c r="H115" s="61"/>
      <c r="I115" s="78"/>
      <c r="J115" s="82"/>
      <c r="K115" s="78"/>
      <c r="L115" s="78"/>
      <c r="M115" s="78"/>
      <c r="N115" s="61"/>
      <c r="O115" s="61"/>
      <c r="P115" s="62"/>
    </row>
    <row r="116" spans="1:16" ht="112.5" hidden="1" customHeight="1" x14ac:dyDescent="0.2">
      <c r="A116" s="145"/>
      <c r="B116" s="147"/>
      <c r="C116" s="146"/>
      <c r="D116" s="146"/>
      <c r="E116" s="147"/>
      <c r="F116" s="146"/>
      <c r="G116" s="147"/>
      <c r="H116" s="61"/>
      <c r="I116" s="78"/>
      <c r="J116" s="61"/>
      <c r="K116" s="78"/>
      <c r="L116" s="78"/>
      <c r="M116" s="78"/>
      <c r="N116" s="61"/>
      <c r="O116" s="61"/>
      <c r="P116" s="62"/>
    </row>
    <row r="117" spans="1:16" ht="154.5" hidden="1" customHeight="1" x14ac:dyDescent="0.2">
      <c r="A117" s="145"/>
      <c r="B117" s="147"/>
      <c r="C117" s="146"/>
      <c r="D117" s="146"/>
      <c r="E117" s="147"/>
      <c r="F117" s="146"/>
      <c r="G117" s="147"/>
      <c r="H117" s="61"/>
      <c r="I117" s="78"/>
      <c r="J117" s="61"/>
      <c r="K117" s="78"/>
      <c r="L117" s="78"/>
      <c r="M117" s="78"/>
      <c r="N117" s="61"/>
      <c r="O117" s="61"/>
      <c r="P117" s="62"/>
    </row>
    <row r="118" spans="1:16" ht="39.950000000000003" hidden="1" customHeight="1" x14ac:dyDescent="0.2">
      <c r="A118" s="145"/>
      <c r="B118" s="147"/>
      <c r="C118" s="146"/>
      <c r="D118" s="146"/>
      <c r="E118" s="147"/>
      <c r="F118" s="146"/>
      <c r="G118" s="147"/>
      <c r="H118" s="61"/>
      <c r="I118" s="78"/>
      <c r="J118" s="82"/>
      <c r="K118" s="78"/>
      <c r="L118" s="78"/>
      <c r="M118" s="78"/>
      <c r="N118" s="61"/>
      <c r="O118" s="61"/>
      <c r="P118" s="62"/>
    </row>
    <row r="119" spans="1:16" ht="79.5" hidden="1" customHeight="1" x14ac:dyDescent="0.2">
      <c r="A119" s="145"/>
      <c r="B119" s="147"/>
      <c r="C119" s="146"/>
      <c r="D119" s="146"/>
      <c r="E119" s="147"/>
      <c r="F119" s="146"/>
      <c r="G119" s="147"/>
      <c r="H119" s="61"/>
      <c r="I119" s="78"/>
      <c r="J119" s="61"/>
      <c r="K119" s="78"/>
      <c r="L119" s="78"/>
      <c r="M119" s="78"/>
      <c r="N119" s="61"/>
      <c r="O119" s="61"/>
      <c r="P119" s="62"/>
    </row>
    <row r="120" spans="1:16" ht="96.75" hidden="1" customHeight="1" x14ac:dyDescent="0.2">
      <c r="A120" s="145"/>
      <c r="B120" s="147"/>
      <c r="C120" s="146"/>
      <c r="D120" s="146"/>
      <c r="E120" s="147"/>
      <c r="F120" s="146"/>
      <c r="G120" s="147"/>
      <c r="H120" s="61"/>
      <c r="I120" s="78"/>
      <c r="J120" s="92"/>
      <c r="K120" s="78"/>
      <c r="L120" s="78"/>
      <c r="M120" s="78"/>
      <c r="N120" s="61"/>
      <c r="O120" s="61"/>
      <c r="P120" s="62"/>
    </row>
    <row r="121" spans="1:16" ht="96" hidden="1" customHeight="1" x14ac:dyDescent="0.2">
      <c r="A121" s="145"/>
      <c r="B121" s="147"/>
      <c r="C121" s="146"/>
      <c r="D121" s="146"/>
      <c r="E121" s="147"/>
      <c r="F121" s="146"/>
      <c r="G121" s="147"/>
      <c r="H121" s="61"/>
      <c r="I121" s="61"/>
      <c r="J121" s="61"/>
      <c r="K121" s="59"/>
      <c r="L121" s="61"/>
      <c r="M121" s="61"/>
      <c r="N121" s="61"/>
      <c r="O121" s="61"/>
      <c r="P121" s="61"/>
    </row>
    <row r="122" spans="1:16" ht="132.75" hidden="1" customHeight="1" x14ac:dyDescent="0.2">
      <c r="A122" s="145"/>
      <c r="B122" s="147"/>
      <c r="C122" s="146"/>
      <c r="D122" s="146"/>
      <c r="E122" s="147"/>
      <c r="F122" s="146"/>
      <c r="G122" s="147"/>
      <c r="H122" s="61"/>
      <c r="I122" s="61"/>
      <c r="J122" s="61"/>
      <c r="K122" s="75"/>
      <c r="L122" s="61"/>
      <c r="M122" s="61"/>
      <c r="N122" s="61"/>
      <c r="O122" s="61"/>
      <c r="P122" s="61"/>
    </row>
    <row r="123" spans="1:16" ht="57.75" hidden="1" customHeight="1" x14ac:dyDescent="0.2">
      <c r="A123" s="145"/>
      <c r="B123" s="147"/>
      <c r="C123" s="146"/>
      <c r="D123" s="146"/>
      <c r="E123" s="147"/>
      <c r="F123" s="146"/>
      <c r="G123" s="147"/>
      <c r="H123" s="61"/>
      <c r="I123" s="61"/>
      <c r="J123" s="61"/>
      <c r="K123" s="75"/>
      <c r="L123" s="61"/>
      <c r="M123" s="61"/>
      <c r="N123" s="61"/>
      <c r="O123" s="61"/>
      <c r="P123" s="61"/>
    </row>
    <row r="124" spans="1:16" ht="54.75" hidden="1" customHeight="1" x14ac:dyDescent="0.2">
      <c r="A124" s="145"/>
      <c r="B124" s="147"/>
      <c r="C124" s="146"/>
      <c r="D124" s="146"/>
      <c r="E124" s="147"/>
      <c r="F124" s="146"/>
      <c r="G124" s="147"/>
      <c r="H124" s="61"/>
      <c r="I124" s="61"/>
      <c r="J124" s="61"/>
      <c r="K124" s="75"/>
      <c r="L124" s="61"/>
      <c r="M124" s="61"/>
      <c r="N124" s="61"/>
      <c r="O124" s="61"/>
      <c r="P124" s="61"/>
    </row>
    <row r="125" spans="1:16" ht="99" hidden="1" customHeight="1" x14ac:dyDescent="0.2">
      <c r="A125" s="145"/>
      <c r="B125" s="147"/>
      <c r="C125" s="146"/>
      <c r="D125" s="146"/>
      <c r="E125" s="147"/>
      <c r="F125" s="146"/>
      <c r="G125" s="147"/>
      <c r="H125" s="61"/>
      <c r="I125" s="61"/>
      <c r="J125" s="61"/>
      <c r="K125" s="75"/>
      <c r="L125" s="61"/>
      <c r="M125" s="82"/>
      <c r="N125" s="61"/>
      <c r="O125" s="61"/>
      <c r="P125" s="61"/>
    </row>
  </sheetData>
  <autoFilter ref="A4:S125" xr:uid="{00000000-0001-0000-0300-000000000000}">
    <filterColumn colId="7">
      <colorFilter dxfId="0"/>
    </filterColumn>
  </autoFilter>
  <mergeCells count="88">
    <mergeCell ref="A108:A125"/>
    <mergeCell ref="B108:B125"/>
    <mergeCell ref="C108:C125"/>
    <mergeCell ref="E108:E125"/>
    <mergeCell ref="G108:G125"/>
    <mergeCell ref="F109:F110"/>
    <mergeCell ref="F111:F112"/>
    <mergeCell ref="F113:F125"/>
    <mergeCell ref="D114:D125"/>
    <mergeCell ref="N98:N99"/>
    <mergeCell ref="O98:O99"/>
    <mergeCell ref="P98:P99"/>
    <mergeCell ref="D99:D100"/>
    <mergeCell ref="K98:K99"/>
    <mergeCell ref="L98:L99"/>
    <mergeCell ref="G97:G107"/>
    <mergeCell ref="H98:H99"/>
    <mergeCell ref="I98:I99"/>
    <mergeCell ref="J98:J99"/>
    <mergeCell ref="M98:M99"/>
    <mergeCell ref="F81:F82"/>
    <mergeCell ref="D90:D95"/>
    <mergeCell ref="F90:F96"/>
    <mergeCell ref="A97:A107"/>
    <mergeCell ref="B97:B107"/>
    <mergeCell ref="C97:C107"/>
    <mergeCell ref="D97:D98"/>
    <mergeCell ref="E97:E107"/>
    <mergeCell ref="D103:D104"/>
    <mergeCell ref="D106:D107"/>
    <mergeCell ref="D101:D102"/>
    <mergeCell ref="G70:G73"/>
    <mergeCell ref="A74:A96"/>
    <mergeCell ref="B74:B96"/>
    <mergeCell ref="C74:C96"/>
    <mergeCell ref="E74:E96"/>
    <mergeCell ref="G74:G96"/>
    <mergeCell ref="F83:F89"/>
    <mergeCell ref="D84:D89"/>
    <mergeCell ref="A70:A73"/>
    <mergeCell ref="B70:B73"/>
    <mergeCell ref="C70:C73"/>
    <mergeCell ref="E70:E73"/>
    <mergeCell ref="F75:F77"/>
    <mergeCell ref="D76:D77"/>
    <mergeCell ref="D78:D80"/>
    <mergeCell ref="F78:F80"/>
    <mergeCell ref="N41:N43"/>
    <mergeCell ref="G15:G69"/>
    <mergeCell ref="F18:F20"/>
    <mergeCell ref="F21:F22"/>
    <mergeCell ref="D23:D56"/>
    <mergeCell ref="F23:F56"/>
    <mergeCell ref="H41:H43"/>
    <mergeCell ref="D57:D69"/>
    <mergeCell ref="F57:F69"/>
    <mergeCell ref="I41:I43"/>
    <mergeCell ref="J41:J43"/>
    <mergeCell ref="K41:K43"/>
    <mergeCell ref="L41:L43"/>
    <mergeCell ref="M41:M43"/>
    <mergeCell ref="A10:A14"/>
    <mergeCell ref="B10:B14"/>
    <mergeCell ref="C10:C14"/>
    <mergeCell ref="E10:E14"/>
    <mergeCell ref="G10:G14"/>
    <mergeCell ref="A15:A69"/>
    <mergeCell ref="B15:B69"/>
    <mergeCell ref="C15:C69"/>
    <mergeCell ref="E15:E69"/>
    <mergeCell ref="F15:F16"/>
    <mergeCell ref="G3:G4"/>
    <mergeCell ref="H3:H4"/>
    <mergeCell ref="I3:N3"/>
    <mergeCell ref="P3:P4"/>
    <mergeCell ref="A5:A9"/>
    <mergeCell ref="B5:B9"/>
    <mergeCell ref="C5:C9"/>
    <mergeCell ref="E5:E9"/>
    <mergeCell ref="G5:G9"/>
    <mergeCell ref="A1:F1"/>
    <mergeCell ref="A2:F2"/>
    <mergeCell ref="A3:A4"/>
    <mergeCell ref="B3:B4"/>
    <mergeCell ref="C3:C4"/>
    <mergeCell ref="D3:D4"/>
    <mergeCell ref="E3:E4"/>
    <mergeCell ref="F3:F4"/>
  </mergeCells>
  <dataValidations count="8">
    <dataValidation allowBlank="1" showInputMessage="1" showErrorMessage="1" prompt="COPIAR COLUMNA &quot;O&quot; DE LA HOJA PLAN DE ACCIÓN " sqref="I4" xr:uid="{32390395-C70E-4CCD-AA83-877FD315CFED}"/>
    <dataValidation allowBlank="1" showInputMessage="1" showErrorMessage="1" prompt="REGISTRAR EL RESULTADO DEL INDICADOR " sqref="J4" xr:uid="{F3947B79-60AF-4062-BB73-86D5C268CC68}"/>
    <dataValidation allowBlank="1" showInputMessage="1" showErrorMessage="1" prompt="COPIAR DE LA COLUMNA &quot;Q&quot; DE LA HOJA PLAN DE ACCIÓN " sqref="K4" xr:uid="{15FA3574-C244-47BF-B42B-15F7326039AC}"/>
    <dataValidation allowBlank="1" showInputMessage="1" showErrorMessage="1" prompt="REGISTRAR EL ENTREGABLE " sqref="L4" xr:uid="{006C2512-DE7F-4956-8A9B-5A55700F7D3A}"/>
    <dataValidation allowBlank="1" showInputMessage="1" showErrorMessage="1" prompt="Registrar la acción o  el nombre  del proyecto a realizar con base en la estrategia que se definió-  Hoja Estrategias   o si son acciones que se  deben adelantar como parte del día dia." sqref="H3:H4" xr:uid="{44FBF80A-8438-4100-BE4C-9C97F87CD5CB}"/>
    <dataValidation allowBlank="1" showInputMessage="1" showErrorMessage="1" prompt="Fórmula matemática" sqref="K5 K57:K59" xr:uid="{B4EB81E7-FB8E-4034-B98B-BB6D44CFE112}"/>
    <dataValidation allowBlank="1" showInputMessage="1" showErrorMessage="1" prompt="Registrar el nombre del proceso que va  a responder por la ejecución " sqref="O4" xr:uid="{98374DB4-EC95-415C-AFD7-74B8D4C0BA81}"/>
    <dataValidation allowBlank="1" showInputMessage="1" showErrorMessage="1" prompt="Escribir cargo" sqref="P3:P4" xr:uid="{9601DB80-D887-4E3E-8671-387340CE60FE}"/>
  </dataValidations>
  <pageMargins left="0.70866141732283472" right="0.70866141732283472" top="0.74803149606299213" bottom="0.74803149606299213" header="0.31496062992125984" footer="0.31496062992125984"/>
  <pageSetup paperSize="268" scale="6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Análisis de Contexto </vt:lpstr>
      <vt:lpstr>Estrategias</vt:lpstr>
      <vt:lpstr>Plan de Acción 2022</vt:lpstr>
      <vt:lpstr>SEGUIMIENTO 1 TRIM </vt:lpstr>
      <vt:lpstr>SEGUIMIENTO 2 TRIM</vt:lpstr>
      <vt:lpstr>SEGUIMIENTO 3 TRIM</vt:lpstr>
      <vt:lpstr>SEGUIMIENTO 4 TRIM</vt:lpstr>
      <vt:lpstr>'SEGUIMIENTO 1 TRIM '!Títulos_a_imprimir</vt:lpstr>
      <vt:lpstr>'SEGUIMIENTO 2 TRIM'!Títulos_a_imprimir</vt:lpstr>
      <vt:lpstr>'SEGUIMIENTO 3 TRIM'!Títulos_a_imprimir</vt:lpstr>
      <vt:lpstr>'SEGUIMIENTO 4 TRIM'!Títulos_a_imprimir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KEMOPA</dc:creator>
  <cp:lastModifiedBy>Teresa Herminia Jimenez Fonseca</cp:lastModifiedBy>
  <cp:lastPrinted>2023-04-13T20:39:07Z</cp:lastPrinted>
  <dcterms:created xsi:type="dcterms:W3CDTF">2020-02-13T14:21:15Z</dcterms:created>
  <dcterms:modified xsi:type="dcterms:W3CDTF">2023-05-15T21:21:04Z</dcterms:modified>
</cp:coreProperties>
</file>