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C:\Users\Usuario\Downloads\"/>
    </mc:Choice>
  </mc:AlternateContent>
  <xr:revisionPtr revIDLastSave="0" documentId="8_{A1CCE201-5649-4BF6-905F-71AE9E01DBBA}" xr6:coauthVersionLast="47" xr6:coauthVersionMax="47" xr10:uidLastSave="{00000000-0000-0000-0000-000000000000}"/>
  <bookViews>
    <workbookView xWindow="-120" yWindow="-120" windowWidth="20730" windowHeight="11040" tabRatio="943" firstSheet="13" activeTab="13" xr2:uid="{00000000-000D-0000-FFFF-FFFF00000000}"/>
  </bookViews>
  <sheets>
    <sheet name="Presentacion " sheetId="10" r:id="rId1"/>
    <sheet name="Análisis de Contexto" sheetId="22" r:id="rId2"/>
    <sheet name="Estrategias" sheetId="23" r:id="rId3"/>
    <sheet name="Instructivo" sheetId="3" r:id="rId4"/>
    <sheet name="Mapa Final" sheetId="1" r:id="rId5"/>
    <sheet name="Clasificación Riesgo" sheetId="4" r:id="rId6"/>
    <sheet name="Tabla probabilidad" sheetId="5" r:id="rId7"/>
    <sheet name="Tabla Impacto" sheetId="6" r:id="rId8"/>
    <sheet name="Tabla Valoración de Controles" sheetId="7" r:id="rId9"/>
    <sheet name="Matriz de Calor" sheetId="21" r:id="rId10"/>
    <sheet name="SEGUIMIENTO PRIMER TRIMESTE" sheetId="31" r:id="rId11"/>
    <sheet name="SEGUIMIENTO SEGUNDO TRIMESTE" sheetId="30" r:id="rId12"/>
    <sheet name="SEGUIMIENTO TERCER TRIMESTRE" sheetId="32" r:id="rId13"/>
    <sheet name="SEGUIMIENTO CUARTO TRIMESTRE" sheetId="33" r:id="rId14"/>
    <sheet name="Hoja1" sheetId="13" state="hidden" r:id="rId15"/>
    <sheet name="LISTA" sheetId="2" state="hidden" r:id="rId16"/>
  </sheets>
  <externalReferences>
    <externalReference r:id="rId17"/>
    <externalReference r:id="rId18"/>
    <externalReference r:id="rId19"/>
    <externalReference r:id="rId20"/>
  </externalReferences>
  <definedNames>
    <definedName name="Data">'[1]Tabla de Valoración'!$I$2:$L$5</definedName>
    <definedName name="Diseño">'[1]Tabla de Valoración'!$I$2:$I$5</definedName>
    <definedName name="Ejecución">'[1]Tabla de Valoración'!$I$2:$L$2</definedName>
    <definedName name="Posibilidad" localSheetId="1">[2]Hoja2!$H$3:$H$7</definedName>
    <definedName name="Posibilidad" localSheetId="2">[2]Hoja2!$H$3:$H$7</definedName>
    <definedName name="Posibilidad">[3]Hoja2!$H$3:$H$7</definedName>
  </definedNames>
  <calcPr calcId="191028" iterateDelta="0"/>
  <pivotCaches>
    <pivotCache cacheId="0" r:id="rId21"/>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32" i="33" l="1"/>
  <c r="Q32" i="33"/>
  <c r="T31" i="33"/>
  <c r="Q31" i="33"/>
  <c r="T30" i="33"/>
  <c r="Q30" i="33"/>
  <c r="T29" i="33"/>
  <c r="Q29" i="33"/>
  <c r="M29" i="33"/>
  <c r="L29" i="33"/>
  <c r="J29" i="33"/>
  <c r="Z30" i="33" s="1"/>
  <c r="Y30" i="33" s="1"/>
  <c r="I29" i="33"/>
  <c r="N29" i="33" s="1"/>
  <c r="T28" i="33"/>
  <c r="Q28" i="33"/>
  <c r="AC27" i="33"/>
  <c r="Y27" i="33"/>
  <c r="T27" i="33"/>
  <c r="Q27" i="33"/>
  <c r="T26" i="33"/>
  <c r="Z26" i="33" s="1"/>
  <c r="Y26" i="33" s="1"/>
  <c r="Q26" i="33"/>
  <c r="T25" i="33"/>
  <c r="Z25" i="33" s="1"/>
  <c r="Y25" i="33" s="1"/>
  <c r="Q25" i="33"/>
  <c r="T24" i="33"/>
  <c r="Q24" i="33"/>
  <c r="M24" i="33"/>
  <c r="AD26" i="33" s="1"/>
  <c r="AC26" i="33" s="1"/>
  <c r="L24" i="33"/>
  <c r="J24" i="33"/>
  <c r="Z28" i="33" s="1"/>
  <c r="Y28" i="33" s="1"/>
  <c r="I24" i="33"/>
  <c r="N24" i="33" s="1"/>
  <c r="T23" i="33"/>
  <c r="Q23" i="33"/>
  <c r="T22" i="33"/>
  <c r="Q22" i="33"/>
  <c r="T21" i="33"/>
  <c r="Q21" i="33"/>
  <c r="T20" i="33"/>
  <c r="Q20" i="33"/>
  <c r="M20" i="33"/>
  <c r="L20" i="33"/>
  <c r="J20" i="33"/>
  <c r="Z21" i="33" s="1"/>
  <c r="Y21" i="33" s="1"/>
  <c r="I20" i="33"/>
  <c r="N20" i="33" s="1"/>
  <c r="T19" i="33"/>
  <c r="Q19" i="33"/>
  <c r="T18" i="33"/>
  <c r="Q18" i="33"/>
  <c r="T17" i="33"/>
  <c r="Q17" i="33"/>
  <c r="T16" i="33"/>
  <c r="Q16" i="33"/>
  <c r="M16" i="33"/>
  <c r="L16" i="33"/>
  <c r="J16" i="33"/>
  <c r="I16" i="33"/>
  <c r="N16" i="33" s="1"/>
  <c r="T15" i="33"/>
  <c r="Q15" i="33"/>
  <c r="T14" i="33"/>
  <c r="Q14" i="33"/>
  <c r="T13" i="33"/>
  <c r="Q13" i="33"/>
  <c r="M13" i="33"/>
  <c r="L13" i="33"/>
  <c r="J13" i="33"/>
  <c r="I13" i="33"/>
  <c r="N13" i="33" s="1"/>
  <c r="T12" i="33"/>
  <c r="Q12" i="33"/>
  <c r="T11" i="33"/>
  <c r="Q11" i="33"/>
  <c r="T10" i="33"/>
  <c r="Q10" i="33"/>
  <c r="M10" i="33"/>
  <c r="AD11" i="33" s="1"/>
  <c r="AC11" i="33" s="1"/>
  <c r="L10" i="33"/>
  <c r="J10" i="33"/>
  <c r="I10" i="33"/>
  <c r="N10" i="33" s="1"/>
  <c r="T32" i="32"/>
  <c r="Q32" i="32"/>
  <c r="T31" i="32"/>
  <c r="Q31" i="32"/>
  <c r="T30" i="32"/>
  <c r="Q30" i="32"/>
  <c r="T29" i="32"/>
  <c r="Q29" i="32"/>
  <c r="M29" i="32"/>
  <c r="AD32" i="32" s="1"/>
  <c r="AC32" i="32" s="1"/>
  <c r="L29" i="32"/>
  <c r="J29" i="32"/>
  <c r="Z30" i="32" s="1"/>
  <c r="Y30" i="32" s="1"/>
  <c r="I29" i="32"/>
  <c r="N29" i="32" s="1"/>
  <c r="T28" i="32"/>
  <c r="Q28" i="32"/>
  <c r="AC27" i="32"/>
  <c r="Y27" i="32"/>
  <c r="T27" i="32"/>
  <c r="Q27" i="32"/>
  <c r="T26" i="32"/>
  <c r="Z26" i="32" s="1"/>
  <c r="Y26" i="32" s="1"/>
  <c r="Q26" i="32"/>
  <c r="T25" i="32"/>
  <c r="Z25" i="32" s="1"/>
  <c r="Y25" i="32" s="1"/>
  <c r="Q25" i="32"/>
  <c r="T24" i="32"/>
  <c r="Q24" i="32"/>
  <c r="M24" i="32"/>
  <c r="L24" i="32"/>
  <c r="J24" i="32"/>
  <c r="Z28" i="32" s="1"/>
  <c r="Y28" i="32" s="1"/>
  <c r="I24" i="32"/>
  <c r="N24" i="32" s="1"/>
  <c r="T23" i="32"/>
  <c r="Q23" i="32"/>
  <c r="T22" i="32"/>
  <c r="Q22" i="32"/>
  <c r="T21" i="32"/>
  <c r="Q21" i="32"/>
  <c r="T20" i="32"/>
  <c r="Q20" i="32"/>
  <c r="M20" i="32"/>
  <c r="AD22" i="32" s="1"/>
  <c r="AC22" i="32" s="1"/>
  <c r="L20" i="32"/>
  <c r="J20" i="32"/>
  <c r="Z21" i="32" s="1"/>
  <c r="Y21" i="32" s="1"/>
  <c r="I20" i="32"/>
  <c r="T19" i="32"/>
  <c r="Q19" i="32"/>
  <c r="T18" i="32"/>
  <c r="Q18" i="32"/>
  <c r="T17" i="32"/>
  <c r="Q17" i="32"/>
  <c r="T16" i="32"/>
  <c r="Q16" i="32"/>
  <c r="M16" i="32"/>
  <c r="L16" i="32"/>
  <c r="J16" i="32"/>
  <c r="I16" i="32"/>
  <c r="N16" i="32" s="1"/>
  <c r="T15" i="32"/>
  <c r="Q15" i="32"/>
  <c r="T14" i="32"/>
  <c r="Q14" i="32"/>
  <c r="T13" i="32"/>
  <c r="Q13" i="32"/>
  <c r="M13" i="32"/>
  <c r="L13" i="32"/>
  <c r="J13" i="32"/>
  <c r="I13" i="32"/>
  <c r="N13" i="32" s="1"/>
  <c r="T12" i="32"/>
  <c r="Q12" i="32"/>
  <c r="T11" i="32"/>
  <c r="Q11" i="32"/>
  <c r="T10" i="32"/>
  <c r="Q10" i="32"/>
  <c r="M10" i="32"/>
  <c r="L10" i="32"/>
  <c r="J10" i="32"/>
  <c r="I10" i="32"/>
  <c r="N10" i="32" s="1"/>
  <c r="AC27" i="30"/>
  <c r="Y27" i="30"/>
  <c r="T27" i="30"/>
  <c r="Q27" i="30"/>
  <c r="T29" i="31"/>
  <c r="Q29" i="31"/>
  <c r="T28" i="31"/>
  <c r="Q28" i="31"/>
  <c r="T27" i="31"/>
  <c r="Q27" i="31"/>
  <c r="T26" i="31"/>
  <c r="Q26" i="31"/>
  <c r="M26" i="31"/>
  <c r="AD27" i="31" s="1"/>
  <c r="AC27" i="31" s="1"/>
  <c r="L26" i="31"/>
  <c r="J26" i="31"/>
  <c r="I26" i="31"/>
  <c r="N26" i="31" s="1"/>
  <c r="T25" i="31"/>
  <c r="Q25" i="31"/>
  <c r="T24" i="31"/>
  <c r="Q24" i="31"/>
  <c r="M24" i="31"/>
  <c r="L24" i="31"/>
  <c r="J24" i="31"/>
  <c r="I24" i="31"/>
  <c r="N24" i="31" s="1"/>
  <c r="T23" i="31"/>
  <c r="Q23" i="31"/>
  <c r="T22" i="31"/>
  <c r="Q22" i="31"/>
  <c r="T21" i="31"/>
  <c r="Q21" i="31"/>
  <c r="T20" i="31"/>
  <c r="Q20" i="31"/>
  <c r="M20" i="31"/>
  <c r="L20" i="31"/>
  <c r="J20" i="31"/>
  <c r="I20" i="31"/>
  <c r="N20" i="31" s="1"/>
  <c r="T19" i="31"/>
  <c r="Q19" i="31"/>
  <c r="T18" i="31"/>
  <c r="Q18" i="31"/>
  <c r="T17" i="31"/>
  <c r="Q17" i="31"/>
  <c r="T16" i="31"/>
  <c r="Q16" i="31"/>
  <c r="M16" i="31"/>
  <c r="L16" i="31"/>
  <c r="J16" i="31"/>
  <c r="I16" i="31"/>
  <c r="N16" i="31" s="1"/>
  <c r="T15" i="31"/>
  <c r="Q15" i="31"/>
  <c r="T14" i="31"/>
  <c r="Q14" i="31"/>
  <c r="T13" i="31"/>
  <c r="Q13" i="31"/>
  <c r="M13" i="31"/>
  <c r="AD14" i="31" s="1"/>
  <c r="AC14" i="31" s="1"/>
  <c r="L13" i="31"/>
  <c r="J13" i="31"/>
  <c r="Z15" i="31" s="1"/>
  <c r="Y15" i="31" s="1"/>
  <c r="I13" i="31"/>
  <c r="N13" i="31" s="1"/>
  <c r="T12" i="31"/>
  <c r="Q12" i="31"/>
  <c r="T11" i="31"/>
  <c r="Q11" i="31"/>
  <c r="T10" i="31"/>
  <c r="Q10" i="31"/>
  <c r="M10" i="31"/>
  <c r="AD11" i="31" s="1"/>
  <c r="AC11" i="31" s="1"/>
  <c r="L10" i="31"/>
  <c r="J10" i="31"/>
  <c r="I10" i="31"/>
  <c r="N10" i="31" s="1"/>
  <c r="T26" i="30"/>
  <c r="Z26" i="30" s="1"/>
  <c r="Y26" i="30" s="1"/>
  <c r="T25" i="30"/>
  <c r="Z25" i="30" s="1"/>
  <c r="Y25" i="30" s="1"/>
  <c r="Q26" i="30"/>
  <c r="Q25" i="30"/>
  <c r="I10" i="30"/>
  <c r="J10" i="30"/>
  <c r="L10" i="30"/>
  <c r="M10" i="30"/>
  <c r="Q10" i="30"/>
  <c r="T10" i="30"/>
  <c r="Z10" i="30" s="1"/>
  <c r="T11" i="30"/>
  <c r="T12" i="30"/>
  <c r="Z12" i="30" s="1"/>
  <c r="Y12" i="30" s="1"/>
  <c r="AD10" i="30"/>
  <c r="AC10" i="30" s="1"/>
  <c r="Q11" i="30"/>
  <c r="X11" i="30" s="1"/>
  <c r="Q12" i="30"/>
  <c r="X12" i="30" s="1"/>
  <c r="I13" i="30"/>
  <c r="J13" i="30"/>
  <c r="L13" i="30"/>
  <c r="M13" i="30"/>
  <c r="Q13" i="30"/>
  <c r="T13" i="30"/>
  <c r="T14" i="30"/>
  <c r="T15" i="30"/>
  <c r="Z15" i="30"/>
  <c r="Q14" i="30"/>
  <c r="AD14" i="30"/>
  <c r="AC14" i="30" s="1"/>
  <c r="Q15" i="30"/>
  <c r="X14" i="30"/>
  <c r="Y15" i="30"/>
  <c r="I16" i="30"/>
  <c r="J16" i="30"/>
  <c r="L16" i="30"/>
  <c r="N16" i="30" s="1"/>
  <c r="M16" i="30"/>
  <c r="Q16" i="30"/>
  <c r="T16" i="30"/>
  <c r="T17" i="30"/>
  <c r="T18" i="30"/>
  <c r="Z18" i="30"/>
  <c r="Y18" i="30" s="1"/>
  <c r="T19" i="30"/>
  <c r="Q17" i="30"/>
  <c r="X17" i="30" s="1"/>
  <c r="AD17" i="30"/>
  <c r="AC17" i="30" s="1"/>
  <c r="Q18" i="30"/>
  <c r="Q19" i="30"/>
  <c r="I20" i="30"/>
  <c r="J20" i="30"/>
  <c r="L20" i="30"/>
  <c r="M20" i="30"/>
  <c r="Q20" i="30"/>
  <c r="T20" i="30"/>
  <c r="T21" i="30"/>
  <c r="T22" i="30"/>
  <c r="Z22" i="30" s="1"/>
  <c r="Y22" i="30" s="1"/>
  <c r="T23" i="30"/>
  <c r="AD20" i="30"/>
  <c r="AC20" i="30" s="1"/>
  <c r="Q21" i="30"/>
  <c r="Q22" i="30"/>
  <c r="Q23" i="30"/>
  <c r="I24" i="30"/>
  <c r="J24" i="30"/>
  <c r="L24" i="30"/>
  <c r="M24" i="30"/>
  <c r="Q24" i="30"/>
  <c r="T24" i="30"/>
  <c r="T28" i="30"/>
  <c r="AD24" i="30"/>
  <c r="AC24" i="30" s="1"/>
  <c r="Q28" i="30"/>
  <c r="X28" i="30" s="1"/>
  <c r="I29" i="30"/>
  <c r="J29" i="30"/>
  <c r="L29" i="30"/>
  <c r="M29" i="30"/>
  <c r="Q29" i="30"/>
  <c r="AD29" i="30" s="1"/>
  <c r="T29" i="30"/>
  <c r="T30" i="30"/>
  <c r="Z30" i="30" s="1"/>
  <c r="Y30" i="30" s="1"/>
  <c r="T31" i="30"/>
  <c r="T32" i="30"/>
  <c r="Q30" i="30"/>
  <c r="AD30" i="30" s="1"/>
  <c r="AC30" i="30" s="1"/>
  <c r="Q31" i="30"/>
  <c r="AD31" i="30" s="1"/>
  <c r="AC31" i="30" s="1"/>
  <c r="Q32" i="30"/>
  <c r="AD32" i="30"/>
  <c r="AC32" i="30" s="1"/>
  <c r="X32" i="30"/>
  <c r="I16" i="1"/>
  <c r="J16" i="1"/>
  <c r="L16" i="1"/>
  <c r="M16" i="1"/>
  <c r="N16" i="1"/>
  <c r="Q16" i="1"/>
  <c r="T16" i="1"/>
  <c r="X16" i="1"/>
  <c r="Z16" i="1"/>
  <c r="Y16" i="1"/>
  <c r="AD16" i="1"/>
  <c r="AC16" i="1"/>
  <c r="T15" i="1"/>
  <c r="L13" i="1"/>
  <c r="T29" i="1"/>
  <c r="I10" i="1"/>
  <c r="M26" i="1"/>
  <c r="L26" i="1"/>
  <c r="M24" i="1"/>
  <c r="L24" i="1"/>
  <c r="M20" i="1"/>
  <c r="L20" i="1"/>
  <c r="M13" i="1"/>
  <c r="M10" i="1"/>
  <c r="L10" i="1"/>
  <c r="Q29" i="1"/>
  <c r="T28" i="1"/>
  <c r="Q28" i="1"/>
  <c r="T27" i="1"/>
  <c r="Q27" i="1"/>
  <c r="T26" i="1"/>
  <c r="Q26" i="1"/>
  <c r="AD29" i="1"/>
  <c r="J26" i="1"/>
  <c r="I26" i="1"/>
  <c r="X29" i="1"/>
  <c r="X27" i="1"/>
  <c r="X28" i="1"/>
  <c r="Z26" i="1"/>
  <c r="Z29" i="1"/>
  <c r="Y29" i="1"/>
  <c r="Z28" i="1"/>
  <c r="Y28" i="1"/>
  <c r="X26" i="1"/>
  <c r="N26" i="1"/>
  <c r="AD27" i="1"/>
  <c r="AC27" i="1"/>
  <c r="AD28" i="1"/>
  <c r="AC28" i="1"/>
  <c r="AD26" i="1"/>
  <c r="AC29" i="1"/>
  <c r="Z27" i="1"/>
  <c r="Y27" i="1"/>
  <c r="T25" i="1"/>
  <c r="Q25" i="1"/>
  <c r="T24" i="1"/>
  <c r="Q24" i="1"/>
  <c r="J24" i="1"/>
  <c r="I24" i="1"/>
  <c r="Y26" i="1"/>
  <c r="AB26" i="1"/>
  <c r="AC26" i="1"/>
  <c r="AF26" i="1"/>
  <c r="AE26" i="1"/>
  <c r="AA26" i="1"/>
  <c r="AD25" i="1"/>
  <c r="AC25" i="1"/>
  <c r="N24" i="1"/>
  <c r="AD24" i="1"/>
  <c r="Z25" i="1"/>
  <c r="Y25" i="1"/>
  <c r="X25" i="1"/>
  <c r="X24" i="1"/>
  <c r="Z24" i="1"/>
  <c r="AG26" i="1"/>
  <c r="AF24" i="1"/>
  <c r="AE24" i="1"/>
  <c r="AC24" i="1"/>
  <c r="AB24" i="1"/>
  <c r="AA24" i="1"/>
  <c r="Y24" i="1"/>
  <c r="AG24" i="1"/>
  <c r="T23" i="1"/>
  <c r="Q23" i="1"/>
  <c r="T22" i="1"/>
  <c r="Q22" i="1"/>
  <c r="T21" i="1"/>
  <c r="Q21" i="1"/>
  <c r="T20" i="1"/>
  <c r="Q20" i="1"/>
  <c r="J20" i="1"/>
  <c r="I20" i="1"/>
  <c r="X22" i="1"/>
  <c r="X23" i="1"/>
  <c r="X21" i="1"/>
  <c r="X20" i="1"/>
  <c r="AD21" i="1"/>
  <c r="AC21" i="1"/>
  <c r="AD23" i="1"/>
  <c r="AC23" i="1"/>
  <c r="AD22" i="1"/>
  <c r="AD20" i="1"/>
  <c r="AC20" i="1"/>
  <c r="Z22" i="1"/>
  <c r="Y22" i="1"/>
  <c r="Z20" i="1"/>
  <c r="Y20" i="1"/>
  <c r="N20" i="1"/>
  <c r="Z23" i="1"/>
  <c r="Y23" i="1"/>
  <c r="Z21" i="1"/>
  <c r="Y21" i="1"/>
  <c r="AF20" i="1"/>
  <c r="AE20" i="1"/>
  <c r="AC22" i="1"/>
  <c r="AB20" i="1"/>
  <c r="AA20" i="1"/>
  <c r="AG20" i="1"/>
  <c r="T19" i="1"/>
  <c r="Q19" i="1"/>
  <c r="T18" i="1"/>
  <c r="Q18" i="1"/>
  <c r="T17" i="1"/>
  <c r="Q17" i="1"/>
  <c r="Q15" i="1"/>
  <c r="T14" i="1"/>
  <c r="Q14" i="1"/>
  <c r="T13" i="1"/>
  <c r="Q13" i="1"/>
  <c r="J13" i="1"/>
  <c r="I13" i="1"/>
  <c r="X15" i="1"/>
  <c r="X18" i="1"/>
  <c r="X17" i="1"/>
  <c r="X19" i="1"/>
  <c r="Z13" i="1"/>
  <c r="Y13" i="1"/>
  <c r="X13" i="1"/>
  <c r="X14" i="1"/>
  <c r="N13" i="1"/>
  <c r="AD13" i="1"/>
  <c r="AD15" i="1"/>
  <c r="AD14" i="1"/>
  <c r="AD17" i="1"/>
  <c r="AD19" i="1"/>
  <c r="AD18" i="1"/>
  <c r="Z17" i="1"/>
  <c r="Y17" i="1"/>
  <c r="Z19" i="1"/>
  <c r="Y19" i="1"/>
  <c r="Z18" i="1"/>
  <c r="Y18" i="1"/>
  <c r="Z14" i="1"/>
  <c r="Y14" i="1"/>
  <c r="Z15" i="1"/>
  <c r="Y15" i="1"/>
  <c r="AF16" i="1"/>
  <c r="AE16" i="1"/>
  <c r="AB16" i="1"/>
  <c r="AA16" i="1"/>
  <c r="AG16" i="1"/>
  <c r="AB13" i="1"/>
  <c r="AA13" i="1"/>
  <c r="T12" i="1"/>
  <c r="Q12" i="1"/>
  <c r="AC18" i="1"/>
  <c r="AC17" i="1"/>
  <c r="AC19" i="1"/>
  <c r="AC14" i="1"/>
  <c r="AC15" i="1"/>
  <c r="AD12" i="1"/>
  <c r="AC12" i="1"/>
  <c r="Q11" i="1"/>
  <c r="T11" i="1"/>
  <c r="T10" i="1"/>
  <c r="AF13" i="1"/>
  <c r="AE13" i="1"/>
  <c r="AC13" i="1"/>
  <c r="AD11" i="1"/>
  <c r="Q10" i="1"/>
  <c r="AD10" i="1"/>
  <c r="J10" i="1"/>
  <c r="X10" i="1"/>
  <c r="AG13" i="1"/>
  <c r="AC11" i="1"/>
  <c r="Z11" i="1"/>
  <c r="Z10" i="1"/>
  <c r="Y10" i="1"/>
  <c r="Z12" i="1"/>
  <c r="X12" i="1"/>
  <c r="AC10" i="1"/>
  <c r="X11" i="1"/>
  <c r="N10" i="1"/>
  <c r="AF10" i="1"/>
  <c r="AE10" i="1"/>
  <c r="Y12" i="1"/>
  <c r="Y11" i="1"/>
  <c r="AB10" i="1"/>
  <c r="AA10" i="1"/>
  <c r="B249" i="6" a="1"/>
  <c r="B249" i="6"/>
  <c r="AG10" i="1"/>
  <c r="G238" i="6"/>
  <c r="AD10" i="31" l="1"/>
  <c r="AD13" i="31"/>
  <c r="AD15" i="31"/>
  <c r="AC15" i="31" s="1"/>
  <c r="AD16" i="31"/>
  <c r="AD17" i="31"/>
  <c r="AC17" i="31" s="1"/>
  <c r="AD18" i="31"/>
  <c r="AC18" i="31" s="1"/>
  <c r="AD19" i="31"/>
  <c r="AC19" i="31" s="1"/>
  <c r="AD20" i="31"/>
  <c r="AD21" i="31"/>
  <c r="AC21" i="31" s="1"/>
  <c r="AD23" i="31"/>
  <c r="AC23" i="31" s="1"/>
  <c r="AD25" i="31"/>
  <c r="AC25" i="31" s="1"/>
  <c r="AD26" i="31"/>
  <c r="AD29" i="31"/>
  <c r="AC29" i="31" s="1"/>
  <c r="X27" i="30"/>
  <c r="Z10" i="32"/>
  <c r="Z11" i="32"/>
  <c r="Y11" i="32" s="1"/>
  <c r="X10" i="32"/>
  <c r="AD11" i="32"/>
  <c r="AC11" i="32" s="1"/>
  <c r="X11" i="32"/>
  <c r="X12" i="32"/>
  <c r="Z13" i="32"/>
  <c r="Z15" i="32"/>
  <c r="Y15" i="32" s="1"/>
  <c r="AD13" i="32"/>
  <c r="X13" i="32"/>
  <c r="X14" i="32"/>
  <c r="AD14" i="32"/>
  <c r="AC14" i="32" s="1"/>
  <c r="X15" i="32"/>
  <c r="AD15" i="32"/>
  <c r="AC15" i="32" s="1"/>
  <c r="Z18" i="32"/>
  <c r="Y18" i="32" s="1"/>
  <c r="Z17" i="32"/>
  <c r="Y17" i="32" s="1"/>
  <c r="X16" i="32"/>
  <c r="X17" i="32"/>
  <c r="AD17" i="32"/>
  <c r="AC17" i="32" s="1"/>
  <c r="X18" i="32"/>
  <c r="X19" i="32"/>
  <c r="AD19" i="32"/>
  <c r="AC19" i="32" s="1"/>
  <c r="N20" i="32"/>
  <c r="AD20" i="32"/>
  <c r="X20" i="32"/>
  <c r="X21" i="32"/>
  <c r="AD23" i="32"/>
  <c r="AC23" i="32" s="1"/>
  <c r="X24" i="32"/>
  <c r="AD25" i="32"/>
  <c r="AC25" i="32" s="1"/>
  <c r="X25" i="32"/>
  <c r="AD26" i="32"/>
  <c r="AC26" i="32" s="1"/>
  <c r="X28" i="32"/>
  <c r="AD29" i="32"/>
  <c r="X30" i="32"/>
  <c r="X31" i="32"/>
  <c r="Z10" i="33"/>
  <c r="Z12" i="33"/>
  <c r="Y12" i="33" s="1"/>
  <c r="AD10" i="33"/>
  <c r="X10" i="33"/>
  <c r="X11" i="33"/>
  <c r="X12" i="33"/>
  <c r="Z13" i="33"/>
  <c r="Z15" i="33"/>
  <c r="Y15" i="33" s="1"/>
  <c r="Z14" i="33"/>
  <c r="Y14" i="33" s="1"/>
  <c r="X13" i="33"/>
  <c r="X14" i="33"/>
  <c r="X15" i="33"/>
  <c r="Z18" i="33"/>
  <c r="Y18" i="33" s="1"/>
  <c r="Z17" i="33"/>
  <c r="Y17" i="33" s="1"/>
  <c r="AD16" i="33"/>
  <c r="X17" i="33"/>
  <c r="X18" i="33"/>
  <c r="AD18" i="33"/>
  <c r="AC18" i="33" s="1"/>
  <c r="AD19" i="33"/>
  <c r="AC19" i="33" s="1"/>
  <c r="AD20" i="33"/>
  <c r="X20" i="33"/>
  <c r="AD21" i="33"/>
  <c r="AC21" i="33" s="1"/>
  <c r="X21" i="33"/>
  <c r="AD22" i="33"/>
  <c r="AC22" i="33" s="1"/>
  <c r="AD23" i="33"/>
  <c r="AC23" i="33" s="1"/>
  <c r="Z23" i="33"/>
  <c r="Y23" i="33" s="1"/>
  <c r="X24" i="33"/>
  <c r="AD25" i="33"/>
  <c r="AC25" i="33" s="1"/>
  <c r="AD28" i="33"/>
  <c r="AC28" i="33" s="1"/>
  <c r="AD29" i="33"/>
  <c r="X29" i="33"/>
  <c r="X30" i="33"/>
  <c r="AD30" i="33"/>
  <c r="AC30" i="33" s="1"/>
  <c r="X31" i="33"/>
  <c r="AD31" i="33"/>
  <c r="AC31" i="33" s="1"/>
  <c r="AD32" i="33"/>
  <c r="AC32" i="33" s="1"/>
  <c r="AC10" i="33"/>
  <c r="AB13" i="33"/>
  <c r="AA13" i="33" s="1"/>
  <c r="Y13" i="33"/>
  <c r="Y10" i="33"/>
  <c r="AC16" i="33"/>
  <c r="AC20" i="33"/>
  <c r="AF20" i="33"/>
  <c r="AE20" i="33" s="1"/>
  <c r="AC29" i="33"/>
  <c r="AF29" i="33"/>
  <c r="AE29" i="33" s="1"/>
  <c r="AD13" i="33"/>
  <c r="Z11" i="33"/>
  <c r="Y11" i="33" s="1"/>
  <c r="AD15" i="33"/>
  <c r="AC15" i="33" s="1"/>
  <c r="X16" i="33"/>
  <c r="AD17" i="33"/>
  <c r="AC17" i="33" s="1"/>
  <c r="Z20" i="33"/>
  <c r="X23" i="33"/>
  <c r="X25" i="33"/>
  <c r="X27" i="33"/>
  <c r="AD12" i="33"/>
  <c r="AD14" i="33"/>
  <c r="AC14" i="33" s="1"/>
  <c r="X22" i="33"/>
  <c r="Z29" i="33"/>
  <c r="X32" i="33"/>
  <c r="Z16" i="33"/>
  <c r="X19" i="33"/>
  <c r="AD24" i="33"/>
  <c r="Z22" i="33"/>
  <c r="Y22" i="33" s="1"/>
  <c r="X28" i="33"/>
  <c r="Z32" i="33"/>
  <c r="Y32" i="33" s="1"/>
  <c r="Z19" i="33"/>
  <c r="Y19" i="33" s="1"/>
  <c r="Z31" i="33"/>
  <c r="Y31" i="33" s="1"/>
  <c r="Z24" i="33"/>
  <c r="X26" i="33"/>
  <c r="Y10" i="32"/>
  <c r="AC13" i="32"/>
  <c r="AF13" i="32"/>
  <c r="AE13" i="32" s="1"/>
  <c r="Y13" i="32"/>
  <c r="AC29" i="32"/>
  <c r="AC20" i="32"/>
  <c r="AD16" i="32"/>
  <c r="AD21" i="32"/>
  <c r="AC21" i="32" s="1"/>
  <c r="Z24" i="32"/>
  <c r="X27" i="32"/>
  <c r="AD31" i="32"/>
  <c r="AC31" i="32" s="1"/>
  <c r="Z12" i="32"/>
  <c r="Y12" i="32" s="1"/>
  <c r="Z14" i="32"/>
  <c r="Y14" i="32" s="1"/>
  <c r="AD18" i="32"/>
  <c r="AC18" i="32" s="1"/>
  <c r="X26" i="32"/>
  <c r="AD28" i="32"/>
  <c r="AC28" i="32" s="1"/>
  <c r="X29" i="32"/>
  <c r="AD30" i="32"/>
  <c r="AC30" i="32" s="1"/>
  <c r="AD10" i="32"/>
  <c r="X23" i="32"/>
  <c r="AD12" i="32"/>
  <c r="AC12" i="32" s="1"/>
  <c r="X22" i="32"/>
  <c r="Z29" i="32"/>
  <c r="X32" i="32"/>
  <c r="Z16" i="32"/>
  <c r="Z23" i="32"/>
  <c r="Y23" i="32" s="1"/>
  <c r="AD24" i="32"/>
  <c r="Z22" i="32"/>
  <c r="Y22" i="32" s="1"/>
  <c r="Z32" i="32"/>
  <c r="Y32" i="32" s="1"/>
  <c r="Z20" i="32"/>
  <c r="Z19" i="32"/>
  <c r="Y19" i="32" s="1"/>
  <c r="Z31" i="32"/>
  <c r="Y31" i="32" s="1"/>
  <c r="Z24" i="31"/>
  <c r="X20" i="31"/>
  <c r="X24" i="30"/>
  <c r="X20" i="30"/>
  <c r="AD22" i="30"/>
  <c r="AC22" i="30" s="1"/>
  <c r="Z21" i="30"/>
  <c r="Y21" i="30" s="1"/>
  <c r="X19" i="30"/>
  <c r="N13" i="30"/>
  <c r="AD25" i="30"/>
  <c r="AC25" i="30" s="1"/>
  <c r="X25" i="30"/>
  <c r="AD26" i="30"/>
  <c r="AC26" i="30" s="1"/>
  <c r="X26" i="30"/>
  <c r="Z10" i="31"/>
  <c r="Y10" i="31" s="1"/>
  <c r="Z12" i="31"/>
  <c r="Y12" i="31" s="1"/>
  <c r="X12" i="31"/>
  <c r="Z11" i="31"/>
  <c r="Y11" i="31" s="1"/>
  <c r="X11" i="31"/>
  <c r="Z19" i="31"/>
  <c r="Y19" i="31" s="1"/>
  <c r="Z18" i="31"/>
  <c r="Y18" i="31" s="1"/>
  <c r="Z17" i="31"/>
  <c r="Y17" i="31" s="1"/>
  <c r="X16" i="31"/>
  <c r="X17" i="31"/>
  <c r="X18" i="31"/>
  <c r="X22" i="31"/>
  <c r="X24" i="31"/>
  <c r="X25" i="31"/>
  <c r="Z27" i="31"/>
  <c r="Y27" i="31" s="1"/>
  <c r="Z29" i="31"/>
  <c r="Y29" i="31" s="1"/>
  <c r="X27" i="31"/>
  <c r="X28" i="31"/>
  <c r="Z14" i="31"/>
  <c r="Y14" i="31" s="1"/>
  <c r="X15" i="31"/>
  <c r="X13" i="30"/>
  <c r="AD15" i="30"/>
  <c r="AC15" i="30" s="1"/>
  <c r="Z14" i="30"/>
  <c r="Y14" i="30" s="1"/>
  <c r="AC16" i="31"/>
  <c r="AF16" i="31"/>
  <c r="AE16" i="31" s="1"/>
  <c r="AC13" i="31"/>
  <c r="AF13" i="31"/>
  <c r="AE13" i="31" s="1"/>
  <c r="AC10" i="31"/>
  <c r="Y24" i="31"/>
  <c r="AC20" i="31"/>
  <c r="AC26" i="31"/>
  <c r="Z20" i="31"/>
  <c r="X23" i="31"/>
  <c r="AD12" i="31"/>
  <c r="X13" i="31"/>
  <c r="X10" i="31"/>
  <c r="Z16" i="31"/>
  <c r="X19" i="31"/>
  <c r="X21" i="31"/>
  <c r="Z23" i="31"/>
  <c r="Y23" i="31" s="1"/>
  <c r="AD24" i="31"/>
  <c r="Z25" i="31"/>
  <c r="Z22" i="31"/>
  <c r="Y22" i="31" s="1"/>
  <c r="AD28" i="31"/>
  <c r="AC28" i="31" s="1"/>
  <c r="Z13" i="31"/>
  <c r="Z21" i="31"/>
  <c r="Y21" i="31" s="1"/>
  <c r="X26" i="31"/>
  <c r="X14" i="31"/>
  <c r="AD22" i="31"/>
  <c r="AC22" i="31" s="1"/>
  <c r="Z26" i="31"/>
  <c r="X29" i="31"/>
  <c r="Z28" i="31"/>
  <c r="Y28" i="31" s="1"/>
  <c r="AD23" i="30"/>
  <c r="AC23" i="30" s="1"/>
  <c r="N20" i="30"/>
  <c r="Z11" i="30"/>
  <c r="Y11" i="30" s="1"/>
  <c r="Z17" i="30"/>
  <c r="Y17" i="30" s="1"/>
  <c r="X29" i="30"/>
  <c r="AD19" i="30"/>
  <c r="AC19" i="30" s="1"/>
  <c r="Z16" i="30"/>
  <c r="Y16" i="30" s="1"/>
  <c r="X15" i="30"/>
  <c r="Z13" i="30"/>
  <c r="Y13" i="30" s="1"/>
  <c r="X10" i="30"/>
  <c r="X22" i="30"/>
  <c r="Z20" i="30"/>
  <c r="Y20" i="30" s="1"/>
  <c r="N29" i="30"/>
  <c r="AD21" i="30"/>
  <c r="AD18" i="30"/>
  <c r="AC18" i="30" s="1"/>
  <c r="X16" i="30"/>
  <c r="AD28" i="30"/>
  <c r="Z23" i="30"/>
  <c r="Y23" i="30" s="1"/>
  <c r="N24" i="30"/>
  <c r="N10" i="30"/>
  <c r="Y10" i="30"/>
  <c r="AF20" i="30"/>
  <c r="AE20" i="30" s="1"/>
  <c r="AC21" i="30"/>
  <c r="AF29" i="30"/>
  <c r="AE29" i="30" s="1"/>
  <c r="AD16" i="30"/>
  <c r="X30" i="30"/>
  <c r="Z31" i="30"/>
  <c r="Y31" i="30" s="1"/>
  <c r="X23" i="30"/>
  <c r="AD13" i="30"/>
  <c r="X18" i="30"/>
  <c r="AB20" i="30"/>
  <c r="AA20" i="30" s="1"/>
  <c r="AG20" i="30" s="1"/>
  <c r="AC29" i="30"/>
  <c r="Z28" i="30"/>
  <c r="Y28" i="30" s="1"/>
  <c r="Z19" i="30"/>
  <c r="AD12" i="30"/>
  <c r="AC12" i="30" s="1"/>
  <c r="AD11" i="30"/>
  <c r="Z29" i="30"/>
  <c r="X31" i="30"/>
  <c r="Z24" i="30"/>
  <c r="Z32" i="30"/>
  <c r="Y32" i="30" s="1"/>
  <c r="X21" i="30"/>
  <c r="AC12" i="33" l="1"/>
  <c r="AF10" i="33"/>
  <c r="AE10" i="33" s="1"/>
  <c r="AF16" i="33"/>
  <c r="AE16" i="33" s="1"/>
  <c r="AB10" i="33"/>
  <c r="AA10" i="33" s="1"/>
  <c r="AG10" i="33" s="1"/>
  <c r="AF24" i="33"/>
  <c r="AE24" i="33" s="1"/>
  <c r="AC24" i="33"/>
  <c r="AC13" i="33"/>
  <c r="AF13" i="33"/>
  <c r="AE13" i="33" s="1"/>
  <c r="AG13" i="33" s="1"/>
  <c r="AB29" i="33"/>
  <c r="AA29" i="33" s="1"/>
  <c r="AG29" i="33" s="1"/>
  <c r="Y29" i="33"/>
  <c r="Y24" i="33"/>
  <c r="AB24" i="33"/>
  <c r="AA24" i="33" s="1"/>
  <c r="AB16" i="33"/>
  <c r="AA16" i="33" s="1"/>
  <c r="AG16" i="33" s="1"/>
  <c r="Y16" i="33"/>
  <c r="Y20" i="33"/>
  <c r="AB20" i="33"/>
  <c r="AA20" i="33" s="1"/>
  <c r="AG20" i="33" s="1"/>
  <c r="AF29" i="32"/>
  <c r="AE29" i="32" s="1"/>
  <c r="AF24" i="32"/>
  <c r="AE24" i="32" s="1"/>
  <c r="AC24" i="32"/>
  <c r="AF10" i="32"/>
  <c r="AE10" i="32" s="1"/>
  <c r="AC10" i="32"/>
  <c r="AB16" i="32"/>
  <c r="AA16" i="32" s="1"/>
  <c r="Y16" i="32"/>
  <c r="Y24" i="32"/>
  <c r="AB24" i="32"/>
  <c r="AA24" i="32" s="1"/>
  <c r="AG24" i="32" s="1"/>
  <c r="AB13" i="32"/>
  <c r="AA13" i="32" s="1"/>
  <c r="AG13" i="32" s="1"/>
  <c r="Y29" i="32"/>
  <c r="AB29" i="32"/>
  <c r="AA29" i="32" s="1"/>
  <c r="AC16" i="32"/>
  <c r="AF16" i="32"/>
  <c r="AE16" i="32" s="1"/>
  <c r="AB20" i="32"/>
  <c r="AA20" i="32" s="1"/>
  <c r="Y20" i="32"/>
  <c r="AF20" i="32"/>
  <c r="AE20" i="32" s="1"/>
  <c r="AB10" i="32"/>
  <c r="AA10" i="32" s="1"/>
  <c r="AG10" i="32" s="1"/>
  <c r="AB10" i="31"/>
  <c r="AA10" i="31" s="1"/>
  <c r="Y19" i="30"/>
  <c r="AB16" i="30"/>
  <c r="AA16" i="30" s="1"/>
  <c r="Y25" i="31"/>
  <c r="AB24" i="31"/>
  <c r="AA24" i="31" s="1"/>
  <c r="AC12" i="31"/>
  <c r="AF10" i="31"/>
  <c r="AE10" i="31" s="1"/>
  <c r="AG10" i="31"/>
  <c r="AB20" i="31"/>
  <c r="AA20" i="31" s="1"/>
  <c r="Y20" i="31"/>
  <c r="AB13" i="31"/>
  <c r="AA13" i="31" s="1"/>
  <c r="AG13" i="31" s="1"/>
  <c r="Y13" i="31"/>
  <c r="AB16" i="31"/>
  <c r="AA16" i="31" s="1"/>
  <c r="AG16" i="31" s="1"/>
  <c r="Y16" i="31"/>
  <c r="AF26" i="31"/>
  <c r="AE26" i="31" s="1"/>
  <c r="AC24" i="31"/>
  <c r="AF24" i="31"/>
  <c r="AE24" i="31" s="1"/>
  <c r="Y26" i="31"/>
  <c r="AB26" i="31"/>
  <c r="AA26" i="31" s="1"/>
  <c r="AF20" i="31"/>
  <c r="AE20" i="31" s="1"/>
  <c r="AC28" i="30"/>
  <c r="AF24" i="30"/>
  <c r="AE24" i="30" s="1"/>
  <c r="AB13" i="30"/>
  <c r="AA13" i="30" s="1"/>
  <c r="AB10" i="30"/>
  <c r="AA10" i="30" s="1"/>
  <c r="AB29" i="30"/>
  <c r="AA29" i="30" s="1"/>
  <c r="AG29" i="30" s="1"/>
  <c r="Y29" i="30"/>
  <c r="AC13" i="30"/>
  <c r="AF13" i="30"/>
  <c r="AE13" i="30" s="1"/>
  <c r="AC11" i="30"/>
  <c r="AF10" i="30"/>
  <c r="AE10" i="30" s="1"/>
  <c r="Y24" i="30"/>
  <c r="AB24" i="30"/>
  <c r="AA24" i="30" s="1"/>
  <c r="AF16" i="30"/>
  <c r="AE16" i="30" s="1"/>
  <c r="AG16" i="30" s="1"/>
  <c r="AC16" i="30"/>
  <c r="AG16" i="32" l="1"/>
  <c r="AG24" i="33"/>
  <c r="AG20" i="32"/>
  <c r="AG29" i="32"/>
  <c r="AG24" i="31"/>
  <c r="AG10" i="30"/>
  <c r="AG26" i="31"/>
  <c r="AG20" i="31"/>
  <c r="AG13" i="30"/>
  <c r="AG24" i="30"/>
</calcChain>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<sst xmlns="http://schemas.openxmlformats.org/spreadsheetml/2006/main" count="3774" uniqueCount="646">
  <si>
    <t xml:space="preserve">                                                                         Consejo Superior de la Judicatura</t>
  </si>
  <si>
    <t xml:space="preserve"> MAPA DE RIESGOS SIGCMA</t>
  </si>
  <si>
    <t>DEPENDENCIA (Unidad misional del CSJ o Unidad de la DEAJ o Seccional o CSJ en caso de despachos judiciales certificados)</t>
  </si>
  <si>
    <t>UNIDAD DE INFRAESTRUCTURA FISICA    ESTRUCTURACIÓN DE PROYECTOS ESPECIALES       DIVISIÓN DE CONSTRUCCIONES</t>
  </si>
  <si>
    <t>PROCESO (indique el tipo de proceso si es Estratégico. Misional, Apoyo, Evaluación y Mejora y especifique el nombre del proceso)</t>
  </si>
  <si>
    <t>Misionales</t>
  </si>
  <si>
    <t>MEJORAMIENTO DE INFRAESTRUCTURA FÍSICA</t>
  </si>
  <si>
    <t>CONSEJO SUPERIOR DE LA JUDICATURA</t>
  </si>
  <si>
    <t>X</t>
  </si>
  <si>
    <t>CONSEJO SECCIONAL DE LA JUDICATURA</t>
  </si>
  <si>
    <t>DIRECCIÓN SECCIONAL DE ADMINISTRACIÓN JUDICIAL</t>
  </si>
  <si>
    <t>DESPACHO JUDICIAL CERTIFICADO</t>
  </si>
  <si>
    <t>FECHA</t>
  </si>
  <si>
    <t>Consejo Superior de la Judicatura</t>
  </si>
  <si>
    <t>Análisis de Contexto</t>
  </si>
  <si>
    <t>DEPENDENCIA:</t>
  </si>
  <si>
    <t>MEJORAMIENTO DE  INFRAESTRUCTURA FÍSICA</t>
  </si>
  <si>
    <t xml:space="preserve">PROCESO </t>
  </si>
  <si>
    <t>MEJORAMIENTO DE LA INFRAESTRUCTURA FÍSICA</t>
  </si>
  <si>
    <t>CONSEJO SECCIONAL/ DIRECCIÓN SECCIONAL DE ADMINISTRACIÓN JUDICIAL</t>
  </si>
  <si>
    <t>DIRECCIÓN EJECUTIVA DE ADMINISTRACIÓN JUDICIAL</t>
  </si>
  <si>
    <t xml:space="preserve">OBJETIVO DEL PROCESO: </t>
  </si>
  <si>
    <t>Mejorar las condiciones de la infraestructura física de la Rama Judicial, a través de la gestión y coordinación de los estudios y diseños, la construcción, adecuación y la adquisición de sedes judiciales y administrativas en el territorio nacional; para ofrecer unas mejores condiciones en la prestación del servicio de justicia.  En el marco de la normatividad técnica vigente, el SIGCMA y el Sistema de Seguridad y Salud en el Trabajo de la Rama Judicial.</t>
  </si>
  <si>
    <t xml:space="preserve">CONTEXTO EXTERNO </t>
  </si>
  <si>
    <t xml:space="preserve">FACTORES TEMÁTICO </t>
  </si>
  <si>
    <t>No.</t>
  </si>
  <si>
    <t xml:space="preserve">AMENAZAS (Factores específicos) </t>
  </si>
  <si>
    <t xml:space="preserve">No. </t>
  </si>
  <si>
    <t xml:space="preserve">OPORTUNIDADES (Factores específicos) </t>
  </si>
  <si>
    <t xml:space="preserve">Político (cambios de gobierno, legislación, políticas públicas, regulación). </t>
  </si>
  <si>
    <t>Cambios normativos, Ley de presupuesto y políticas públicas del Estado.</t>
  </si>
  <si>
    <t>Políticas para la inversión en proyectos de adquisición y construcción de Infraestructura Física de la Rama Judicial.</t>
  </si>
  <si>
    <t>Proyecto de Ley de Reforma a la Justicia, lo que se puede derivar en cambios que debiliten la gestión de la infraestructura judicial.</t>
  </si>
  <si>
    <t>Se cuenta con leyes y normatividad vigente que brindan  autonomía e independencia a la Rama Judicial.</t>
  </si>
  <si>
    <t>Políticas de inversión en infraestructura pública, que no logran suplir la demanda presente y futura de la Rama Judicial.</t>
  </si>
  <si>
    <t>Políticas públicas en infraestructura con criterios de sostenibilidad ambiental, dados por el legislativo y ejecutivo.</t>
  </si>
  <si>
    <t>Económicos y Financieros( disponibilidad de capital, liquidez, mercados financieros, desempleo, competencia.)</t>
  </si>
  <si>
    <t>Baja asignación de presupuesto para inversión de infraestructura de la Rama Judicial.</t>
  </si>
  <si>
    <t>Apoyo financiero de entidades extranjeras o del orden Nacional, para impulsar proyectos de infraestructura judicial de media alta y alta complejidad.</t>
  </si>
  <si>
    <t>Variaciones en el mercado cambiario, que puede afectar positiva o negativamente la adquisición de equipos importados, parte de los proyectos de infraestuctra física judicial.</t>
  </si>
  <si>
    <t>Aumento y priorización en el presupuesto de inversión para infraestructura de la Rama Judicial, por parte del Ejecutivo y Congreso de la República.</t>
  </si>
  <si>
    <t>Sociales  y culturales ( cultura, religión, demografía, responsabilidad social, orden público.)</t>
  </si>
  <si>
    <t>Situaciones adversas de orden público, terrorismo, actos vandálicos y de inseguridad en el territorio Nacional.</t>
  </si>
  <si>
    <t>Beneficio al desarrollo económico y social en la región, a través de los proyectos de infraestructura judicial y el mejoramiento en el acceso a la justicia.</t>
  </si>
  <si>
    <t>Tecnológicos (desarrollo digital,avances en tecnología, acceso a sistemas de información externos, gobierno en línea.</t>
  </si>
  <si>
    <t>Susceptibilidad de sufrir ataques y con ello daños o pérdidas potenciales (fuga o robo de datos, infección, caída de los sistemas, etc), en las plataformas usadas por la Entidad, afectando su normal funcionamiento, contratación o ejecución de los proyectos de infraestructura.</t>
  </si>
  <si>
    <t>Herramientas tecnológicas que fortalecen el trabajo remoto, permitiendo la mejora en tiempos de respuesta, trabajo colaborativo, interacción más directa e inmediata con partes interesadas a nivel Nacional.</t>
  </si>
  <si>
    <r>
      <t xml:space="preserve">Se proyecta la aplicación de avances tecnológicos en el la construcción, como lo es el </t>
    </r>
    <r>
      <rPr>
        <i/>
        <sz val="10"/>
        <color rgb="FF000000"/>
        <rFont val="Arial"/>
        <family val="2"/>
      </rPr>
      <t>Building Information Modeling</t>
    </r>
    <r>
      <rPr>
        <sz val="10"/>
        <color rgb="FF000000"/>
        <rFont val="Arial"/>
        <family val="2"/>
      </rPr>
      <t xml:space="preserve"> (BIM) y en el campo medioambiental la Certificación </t>
    </r>
    <r>
      <rPr>
        <i/>
        <sz val="10"/>
        <color rgb="FF000000"/>
        <rFont val="Arial"/>
        <family val="2"/>
      </rPr>
      <t>Leadership in Energy and Environmental Design</t>
    </r>
    <r>
      <rPr>
        <sz val="10"/>
        <color rgb="FF000000"/>
        <rFont val="Arial"/>
        <family val="2"/>
      </rPr>
      <t xml:space="preserve"> (LEED), con beneficios en la construcción y operación de las futuras sedes judiciales.</t>
    </r>
  </si>
  <si>
    <t>Legales y reglamentarios (estandadres nacionales, internacionales, regulacion )</t>
  </si>
  <si>
    <t>Leyes, normas técnicas, normas de contratación, de planeación urbana o acuerdos internacionales, que afecten la contratación, ejecución de obras y puesta en funcionamiento de edificaciones nuevas de media alta y alta complejidad.</t>
  </si>
  <si>
    <t>Leyes y normas técnicas que ofrecen facilidad de acceso a la población con limitaciones de movilidad, mejorando así el acceso a la Justicia en el marco de la equidad.</t>
  </si>
  <si>
    <t>AMBIENTALES: emisiones y residuos, energía, catástrofes naturales, desarrollo sostenible.</t>
  </si>
  <si>
    <t>Restricciones ambientales, que condicionen la ejecución de proyectos de infraestructura judicial.</t>
  </si>
  <si>
    <t>Ejecución de obras de infraestructura física judicial, con criterios de construcción sostenible y que se integren al  entorno ambiental.</t>
  </si>
  <si>
    <t>Fenómenos naturales y amenazas generadas por el cambio climático o condiciones naturales del entorno donde se encuentra la infraestructura física de la Rama Judicial.</t>
  </si>
  <si>
    <t>Crecimiento de una economía circular alrededor de las obras de infraestructura física judicial, que beneficien especialmente comunidades u organizaciones sensibles.</t>
  </si>
  <si>
    <t>Presencia de enfermedades endémicas, pandemias u otro evento de carácter sanitario, con afectación a cronogramas de obra y rendimientos de las actividades constructivas.</t>
  </si>
  <si>
    <t>Mejora la oferta y competitividad de los proveedores o contratistas de infraestructura judicial, en lo relacionado con productos que tengan incorporada la sostenibilidad ambiental.</t>
  </si>
  <si>
    <t xml:space="preserve">CONTEXTO INTERNO </t>
  </si>
  <si>
    <t xml:space="preserve">ACTORES TEMÁTICO </t>
  </si>
  <si>
    <t xml:space="preserve">DEBILIDADES  (Factores específicos)  </t>
  </si>
  <si>
    <t xml:space="preserve">FORTALEZAS(Factores específicos) ) </t>
  </si>
  <si>
    <t>Estratégicos: (direccionamiento estratégico, planeación institucional,
liderazgo, trabajo en equipo)</t>
  </si>
  <si>
    <t>Participación en el Plan Maestro de Infraestructura Física de la Rama Judicial en fase de inicio y diagnóstico.</t>
  </si>
  <si>
    <t>Plan Decenal de la Justicia y Plan Sectorial de Desarrollo de la Rama Judicial, donde se establecen los pilares estratégicos y los objetivos para la modernización de la infraestructura física.</t>
  </si>
  <si>
    <t>Las funciones asignadas a las dos divisiones, es superior a la capacidad actual, debido al reducido número de servidores judiciales que fueron asignados a estas divisiones</t>
  </si>
  <si>
    <t>El Sistema Integrado de Gestión y Control de la Calidad y de Medio Ambiente - SIGCMA y la NTC 6256-2018 de la Rama Judicial para la Gestión de la Calidad y Medio Ambiente.</t>
  </si>
  <si>
    <t>Recursos financieros (presupuesto de funcionamiento, recursos de inversión)</t>
  </si>
  <si>
    <t>Demoras en el trámite para la asignación presupuestal, correspondiente a cada actividad que se debe contratar.</t>
  </si>
  <si>
    <t>Elaboración Proyecto Plan Operativo Anual de Infraestructura Física, de esta forma garantizar los recursos de infraestructura judicial priorizados de  los proyectos de mediana y baja complejidad.</t>
  </si>
  <si>
    <t>Demora en la radicación de cortes de obra y facturación de Contratistas e Interventorías, reflejando atrasos en el avance financiero de los contratos.</t>
  </si>
  <si>
    <t>La Unidad de Infraestructura le corresponde gestionar parte del presupuesto de inversión, para la adquisición y contratación de proyectos de infraestructura judicial, frente a las demás dependencias del proceso de infraestructura de la DEAJ.</t>
  </si>
  <si>
    <t>Personal
(competencia del personal, disponibilidad, suficiencia, seguridad
y salud ocupacional.)</t>
  </si>
  <si>
    <t>Escases  de personal a la Unidad y sus dos divisiones de Infraestructura, en cuanto a sus responsabilidades, presupuesto y alcance establecidos.</t>
  </si>
  <si>
    <t>Sistema de Gestión de Seguridad y Salud en el Trabajo de la Rama Judicial fortalecido, con el soporte permanente de la ARL Positiva.</t>
  </si>
  <si>
    <r>
      <t xml:space="preserve"> Nuevas dependencias de la DEAJ, </t>
    </r>
    <r>
      <rPr>
        <sz val="10"/>
        <color rgb="FF000000"/>
        <rFont val="Arial"/>
        <family val="2"/>
      </rPr>
      <t>los procesos de la Entidad y la interacción con otras dependecias y actores externos.</t>
    </r>
  </si>
  <si>
    <t>Formación permanente ofrecida por la EJRLB, para mejorar las competencias judiciales y administrativas.</t>
  </si>
  <si>
    <t>Los servidores judiciales,  no cuentan con un puesto y funciones fijas, lo cual puede afectar sus condiciones de seguridad y salud en el trabajo.</t>
  </si>
  <si>
    <t>Líderazgo y equipo integrado, cuenta con el conocimiento y experiencia en Supervisión y Ejecución de proyectos de infraestructura Judicial.</t>
  </si>
  <si>
    <t>Proceso
( capacidad, diseño, ejecución, proveedores, entradas, salidas,
gestión del conocimiento)</t>
  </si>
  <si>
    <t>En cuanto a la reestructuración de la DEAJ, se pueden presentar cruce de competencias que requieran ajustes y aclaraciones sobre la marcha al proceso de Mejoramiento de Infraestructura Física y las dependencias que en él intervienen.</t>
  </si>
  <si>
    <t>Transparencia en los procesos de selección en la contratación, alta participación de proponentes en convocatorias por el SECOP II.</t>
  </si>
  <si>
    <t>Ausencia de una estrategia para gestionar el conocimiento y aprendizaje o la memoria institucional, basado en las experiencias internas y la curva de aprendizaje recorrida por la dependencia.</t>
  </si>
  <si>
    <t>El proceso de infraestructura física interactúa y se apoya en los procesos de Asistencia Legal, Gestión Financiera, Planeación y Compras Públicas para las actividades de contratación, ejecución y liquidación de los contratos.</t>
  </si>
  <si>
    <t>El proceso cuenta con el apoyo interno  a través del GPEI y la División de Mejoramiento y Mantenimiento, en la gestión de proyectos, mantenimiento y adquisición de infraestructura Judicial.</t>
  </si>
  <si>
    <t xml:space="preserve">Tecnológicos </t>
  </si>
  <si>
    <t>Carencia de herramientas (Software) específicas para infraestructura física, para control de de los proyectos y de carácter técnico.</t>
  </si>
  <si>
    <t>Equipos tecnológicos (hard-ware) actualizados a las exigencias de conectividad; la Rama Judicial tiene licenciamiento del paquete Office 365, LifeZide para audicnecias y otras herramientas para el trabajo.</t>
  </si>
  <si>
    <t xml:space="preserve">Documentación ( Actualización, coherencia, aplicabilidad) </t>
  </si>
  <si>
    <t>A partir de la reestructuración de la DEAJ y creación de la dependencia de GPEI y las dos divisiones de la UIF  se deben construir los procedimientos que describan sus tareas y responsabilidades.</t>
  </si>
  <si>
    <t>Documentos y herramientas diseñadas para llevar a cabo el apoyo a la contratación de las obras de infraestrura judicial, los cuales son de buena calidad y ajustados a los requisitos normativos.</t>
  </si>
  <si>
    <t>Infraestructura física ( suficiencia, comodidad)</t>
  </si>
  <si>
    <t>En el edificio de la Calle 72, por su antigüedad, son instalaciones que presentan falencias en aspectos cómo reducidas áreas comunes, rutas de evacuación de baja capacidad, estacionamiento insuficiente, además de la carencia de espacio para el personal nuevo de la DEAJ, sin asignación de oficinas para laborar.</t>
  </si>
  <si>
    <t>Sede actual propia de la Calle 72 7-96, en la cual funciona la DEAJ y la Unidad de Infraestructura con sus dos Divisiones</t>
  </si>
  <si>
    <t>Elementos de trabajo (papel, equipos)</t>
  </si>
  <si>
    <t>Suficiencia en el suministro de elementos de trabajo.</t>
  </si>
  <si>
    <t>Comunicación Interna ( canales utilizados y su efectividad, flujo de la información necesaria para el desarrollo de las actividades)</t>
  </si>
  <si>
    <t>Eventuales fallas en las conexiones y comunicaciones, debido al trabajo remoto en el periodo de la pandemia COVID-19.</t>
  </si>
  <si>
    <t>Se cuenta con Soft-ware de comunicaciones SIGOBius, correo electrónico, página web, microsoft teams.</t>
  </si>
  <si>
    <t>Existe una adecuada comunicación interna en el Grupo y para el trabajo colaborativo.</t>
  </si>
  <si>
    <t>Otros</t>
  </si>
  <si>
    <t xml:space="preserve">ESTRATEGIAS/ACCIONES </t>
  </si>
  <si>
    <t>ESTRATEGIAS  DOFA</t>
  </si>
  <si>
    <t>ESTRATEGIA/ACCIÓN/ PROYECTO</t>
  </si>
  <si>
    <t xml:space="preserve">GESTIONA </t>
  </si>
  <si>
    <t xml:space="preserve">DOCUMENTADA EN </t>
  </si>
  <si>
    <t>A</t>
  </si>
  <si>
    <t>O</t>
  </si>
  <si>
    <t>D</t>
  </si>
  <si>
    <t>F</t>
  </si>
  <si>
    <t>Documentos Estratégicos de Planeación en Infraestructura
Informe Anual de gestión de infraestructura judicial en inversión en el territorio Nacional
Visibilizar la carente capacidad instalada de infraestructura judicial, versus demanda de la justicia; al igual que el número de servidores judiciales es precario frente a la competencia de servidores judicales  de Infraestructura Física</t>
  </si>
  <si>
    <t>1,2,3</t>
  </si>
  <si>
    <t>Plan Decenal de la Justicia 2017 - 2027
Plan Sectorial de Desarrollo de la Rama Judicial 2019 -2022
Informe Anual al Congreso de la República de 2020
Matriz de Riesgos Infraestructura Física 2021</t>
  </si>
  <si>
    <t>Proyectos de inversión anual, contratación y ejecución
Creación Unidad de Compras Públicas
Creación Grupo de Proyectos Especiales de Infraestructura</t>
  </si>
  <si>
    <t>Plan Operativo Anual de Inversiones 2021
Plan de Acción 2021
Acuerdo PCSJ120-11604 Modifica Estructura de la DEAJ
Matriz de Riesgos Contratación
Estudios de Mercado</t>
  </si>
  <si>
    <t xml:space="preserve">Trabajo articulado con el Proceso de Administración de la Seguridad </t>
  </si>
  <si>
    <t>Plan Operativo Anual de Inversiones 2021</t>
  </si>
  <si>
    <t>Apoyo del proceso de la Gestión Tecnológica, a través de los Acuerdos expedidos por el Consejo Superior de la Judicatura y los Procedimientos establecidos el Proceso de Gestión Tecnológica de la Dirección Ejecutiva de Administración Judicial.</t>
  </si>
  <si>
    <t>Acuerdo No. PSAA14-10279 (Diciembre 22 de 2014) - Por el cual se aprueban las políticas y procedimientos de Seguridad de la Información para la Rama Judicial
Plan de Acción 2021 Proceso Gestión Tecnológica</t>
  </si>
  <si>
    <t>Seguimiento marco normativo relacionado con la infraestructura pública y contratación a nivel Nacional.</t>
  </si>
  <si>
    <t>Listado Maestro de Documentos Internos y Externos</t>
  </si>
  <si>
    <t>Continuar la implementación del Acuerdo PSAA14-10160 Plan de Gestión Ambiental de la Rama Judicial.
Aplicación y uso de las herramientas del Sistema de Gestión Ambiental del SIGCMA, en el proceso de Mejoramiento de la Infraestructura Física y la adquisición de bienes y servicios de la entidad.</t>
  </si>
  <si>
    <t>9, 10, 11</t>
  </si>
  <si>
    <t>2,3,10,11,12</t>
  </si>
  <si>
    <t>Acuerdo PSAA14-10160 Plan de Gestión Ambiental Rama Judicial
Manual Ambiental para Adquisición de Bienes y Servicios
Plan de Gestión Ambiental y Social - PGAS
Protocolos de Bioseguridad, aprobados por autoridad sanitaria correspondiente</t>
  </si>
  <si>
    <t>Prueba Piloto Plan Maestro de Infraestructura (proporcionar información)
Proyectos para gestión de la infraestructura judicial
Definición del alcance de las dependecias que forman parte del proceso de MIF en la DEAJ.</t>
  </si>
  <si>
    <t>Plan de Acción 2021
Prueba Piloto Plan Maestro de Infraestructura
Elaboración de Documentos SIGCMA
Acuerdos PCSJA20-11602, PCSJA20-11603,
PCSJA20-11604,  PCSJA20-11608 de 2020 y PCSJA20-11700 de 2020
Resolución 1754 de 2020 de la DEAJ
Oficio Director Ejecutivo de Administración Judicial DEAJO20-753</t>
  </si>
  <si>
    <t>Requisitos de calidad para Interventorías de los proyectos de infraestructura física, en experiencia y formación académica.
Correspondencia entre valor del proyecto de infraestructura supervisado y valor pagado al Interventor.
Exigir y garantizar el equipo mínimo de Interventoría requerido en el proyecto.</t>
  </si>
  <si>
    <t>4,11,</t>
  </si>
  <si>
    <t xml:space="preserve">Plan de Acción 2021
Estudios Previos Interventorías
</t>
  </si>
  <si>
    <t>Socializar con las partes involucradas, Interventorías y Contratistas, los requisitos establecidos por el proceso de Gestión Financiera y Presupuestal, de acuerdo con los procedimientos establecidos en esta área, fijando alertas y sanciones ante evidentes incumplimientos.</t>
  </si>
  <si>
    <t>2,9,
10</t>
  </si>
  <si>
    <t xml:space="preserve">Plan de Acción 2021
Procedimiento Ejecución de Cadena Presupuestal del Gasto
Lista de Chequeo para recepción de cuentas a Pagar
Registro de Socialización a Contratistas e Interventorías.
Circulares DEAJ </t>
  </si>
  <si>
    <t>Proyecto para el POAI de 2022
Planeación y ejecución de proyectos de infraestructura de media alta y baja complejidad.
Comunicar y asignar responsabilidades al equipo en los objetivos comunes del proceso.</t>
  </si>
  <si>
    <t>3,4,8</t>
  </si>
  <si>
    <t>2,5,6,7</t>
  </si>
  <si>
    <t>2,3,4, 6,7</t>
  </si>
  <si>
    <t>Documento Proyecto para ejecución del POAI de 2022
Acuerdo PCSJA20-11604 Manual de Funciones DEAJ
Plan de Acción 2021
Informes de Avance de Obras</t>
  </si>
  <si>
    <t>Presentar ante la Escuela Judicial Rodrigo Lara Bonilla, las necesidades específicas de formación y fortalecimiento de competencias de los servidores del proceso de MIF.
Reunir a través del apoyo de la Coordinación Nacional de Competencias del SIGCMA, las oportunidades para fortalecer competencias específicas necesarias en el proceso MIF</t>
  </si>
  <si>
    <t>2,6,9</t>
  </si>
  <si>
    <t xml:space="preserve">Plan de Acción 2021
Formato de Identificación de Necesidades de Formación Judicial
</t>
  </si>
  <si>
    <t>Proyectos de modernización de la infraestructura de la Rama Judicial y en el Nivel Central de alta y media alta complejidad</t>
  </si>
  <si>
    <t>3,4,6</t>
  </si>
  <si>
    <t>4,5,8,9,10,12</t>
  </si>
  <si>
    <t>1,2,5,8,11</t>
  </si>
  <si>
    <t>1,3,4,8,9</t>
  </si>
  <si>
    <t>Plan de Acción 2021
Prueba Piloto Plan Maestro de Infraesructura
Proyecto Ciudadela Judicial de Bogotá</t>
  </si>
  <si>
    <t>Análisis de partes interesadas internas y externas, con lo cual se determinan el tratamiento de cada actor en cuanto a comunicaciones.</t>
  </si>
  <si>
    <t>1,4,6,8,9</t>
  </si>
  <si>
    <t>3,4,5</t>
  </si>
  <si>
    <t>1,3,8,10,13</t>
  </si>
  <si>
    <t>1,2,9,10</t>
  </si>
  <si>
    <t xml:space="preserve">Plan de Acción 2021
Matriz de Riesgos
</t>
  </si>
  <si>
    <t>Contratación de estudios y diseños, que incorporen criterios de construcción sostenible
Adopción de medidas de emergencias y sanitarias establecidas por las autoridades competentes</t>
  </si>
  <si>
    <t>9,10,11</t>
  </si>
  <si>
    <t>8,10,11,12</t>
  </si>
  <si>
    <t>5,10,12</t>
  </si>
  <si>
    <t>2,7,9,10,12</t>
  </si>
  <si>
    <t xml:space="preserve">Manual Ambiental para Adquisición de Bienes y Servicios (SIGCMA) 
Plan de Gestión Ambiental y Social
Actos administrativos y circulares internas sobre la adopción de medidas de emergencia expedida por autoridades competentes
</t>
  </si>
  <si>
    <t xml:space="preserve">Construccion de infraestructura en terrenos de la Rama Judicial para edificaciones </t>
  </si>
  <si>
    <t>Plan de acción</t>
  </si>
  <si>
    <t>Revisión y ajuste de los instrumentos y contratos que se tienen para realizar el trámite y pago oportuno de las cuentas.</t>
  </si>
  <si>
    <t>Adquisición de bienes inmuebles para prestacion del servicio de justicia, a través de donación para edificaciones de baja y media complejidad</t>
  </si>
  <si>
    <t>Gestionar mecanismos de productividad del desempeno y mejora del flujo de informacion y  comunicacion interna de los servidores públicos pertenecientes a la UIF</t>
  </si>
  <si>
    <t>Mejorar los procedimientos de la UIF en el marco del sistema integrado de gestión para la efectividad de los resultados esperados</t>
  </si>
  <si>
    <t>Matriz Mapa de Riesgos</t>
  </si>
  <si>
    <t>Orientaciones Generales</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</si>
  <si>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rgb="FF002060"/>
        <rFont val="Arial Narrow"/>
        <family val="2"/>
      </rPr>
      <t>Paso 2: identificación del riesgo</t>
    </r>
    <r>
      <rPr>
        <sz val="11"/>
        <rFont val="Arial Narrow"/>
        <family val="2"/>
      </rPr>
      <t xml:space="preserve">, donde se explica ampliamente las bases para adelantar este análisis.
Así mismo, considere en el </t>
    </r>
    <r>
      <rPr>
        <b/>
        <sz val="11"/>
        <color rgb="FF002060"/>
        <rFont val="Arial Narrow"/>
        <family val="2"/>
      </rPr>
      <t>Paso 3: valoración del riesgo</t>
    </r>
    <r>
      <rPr>
        <sz val="11"/>
        <rFont val="Arial Narrow"/>
        <family val="2"/>
      </rPr>
      <t xml:space="preserve"> los lineamientos para definir el No. de veces que se hace la actividad con la cual se relaciona el riesgo y su impacto en términos establecidos en la Tabla de Impacto. En este mismo paso se analizan los controles que deben responder a los atributos de eficiencia e informativos.
</t>
    </r>
  </si>
  <si>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Mapa Final: </t>
    </r>
    <r>
      <rPr>
        <sz val="10"/>
        <rFont val="Arial Narrow"/>
        <family val="2"/>
      </rPr>
      <t>Encontrará la totalidad de la estructura para la identificación y valoración de los riesgos por proceso, acorde con el nivel de desagregación que se considere necesaria.</t>
    </r>
  </si>
  <si>
    <t>Columna</t>
  </si>
  <si>
    <t>Descripción - Lineamientos para el diligenciamiento</t>
  </si>
  <si>
    <t>Proceso</t>
  </si>
  <si>
    <t>Diligencie el nombre del proceso al cual se le identificarán y valorarán los riesgos.</t>
  </si>
  <si>
    <t>Objetivo</t>
  </si>
  <si>
    <t>Diligencie el objetivo del proceso.</t>
  </si>
  <si>
    <t>Alcance</t>
  </si>
  <si>
    <t>Diligencie el alcance del proceso.</t>
  </si>
  <si>
    <t>Referencia</t>
  </si>
  <si>
    <t xml:space="preserve">Permite definir el consecutivo de riesgos.
</t>
  </si>
  <si>
    <t>Impacto</t>
  </si>
  <si>
    <t>Analice las consecuencias que puede ocasionar a la organización la materialización del riesgo y escoja en la lista desplegable.</t>
  </si>
  <si>
    <t>Causa Inmediata</t>
  </si>
  <si>
    <t>Circunstancias bajo las cuales se presenta el riesgo, es la situación más evidente frente al riesgo, redacte de la forma más concreta posible.</t>
  </si>
  <si>
    <t>Causa Raíz</t>
  </si>
  <si>
    <t>Causa  principal  o básica, corresponde a las razones por la cuales se puede presentar  el riesgo, redacte de la forma más concreta posible.</t>
  </si>
  <si>
    <t>Descripción del Riesgo</t>
  </si>
  <si>
    <r>
      <t xml:space="preserve">Consolida o resume los análisis sobre impacto + causa raíz, permitiendo contar con una redacción clara y concreta del riesgo identificado. Tenga en cuenta la estructura de alto nivel establecida , inicia con </t>
    </r>
    <r>
      <rPr>
        <b/>
        <sz val="9"/>
        <color theme="9" tint="-0.249977111117893"/>
        <rFont val="Arial Narrow"/>
        <family val="2"/>
      </rPr>
      <t xml:space="preserve">POSIBILIDAD DE + Impacto para la entidad + Causa Raíz </t>
    </r>
  </si>
  <si>
    <t>Clasificación del Riesgo</t>
  </si>
  <si>
    <t>Utilice la lista de despligue que se encuentra parametrizada, le aparecerán las opciones: 1)Daños Activos Fijos/Eventos Externos, 2)Ejecucion y Administracion de procesos, 3)Fallas Tecnologicas, 4)Fraude Externo, 5)Fraude Interno, 6)Relaciones Laborales, 7)Usuarios, productos y practicas organizacionales, 8)Evento Internos Ambientales</t>
  </si>
  <si>
    <t>Frecuencia con la cual se lleva a cabo la actividad</t>
  </si>
  <si>
    <t>Defina el # de veces que se ejecuta la actividad durante el año, (Recuerde la probabilidad y ocurrencia del riesgo se defien como el No. de veces que se pasa por el punto de riesgo en el periodo de 1 año). La matriz automáticamente hará el cálculo para el nivel de probabilidad inherente (Columnas I-J)</t>
  </si>
  <si>
    <t>Criterios de Impacto</t>
  </si>
  <si>
    <t>Utilice la lista de despligue que se encuentra parametrizada, le aparecerán las opciones de la tabla de Impacto del presente documento. La matriz automáticamente hará el cálculo para el nivel de impacto inherente (Columnas L-M)</t>
  </si>
  <si>
    <t>Zona de Riesgo Inherente</t>
  </si>
  <si>
    <t>Teniendo en cuenta que ingresó la información de PROBABILIDAD e IMPACTO, la matriz automáticamente hará el cálculo para la zona de riesgo inherente (Columna N)</t>
  </si>
  <si>
    <t>Descripción del Control</t>
  </si>
  <si>
    <t xml:space="preserve">Recuerde que el control se define como la medida que permite reducir o mitigar un riesgo. Defina el control (es) que atacan las causas del riesgo, </t>
  </si>
  <si>
    <t>Afectación</t>
  </si>
  <si>
    <t>Esta casilla no se diligencia, depende de la selección en la columna R.</t>
  </si>
  <si>
    <r>
      <t xml:space="preserve">ATRIBUTOS EFICIENCIA
</t>
    </r>
    <r>
      <rPr>
        <sz val="9"/>
        <rFont val="Arial Narrow"/>
        <family val="2"/>
      </rPr>
      <t>Tipo</t>
    </r>
  </si>
  <si>
    <t>Utilice la lista de despligue que se encuentra parametrizada, le aparecerán las opciones: 1)Preventivo, 2)Detectivo, 3)Correctivo.</t>
  </si>
  <si>
    <r>
      <t xml:space="preserve">ATRIBUTOS EFICIENCIA
</t>
    </r>
    <r>
      <rPr>
        <sz val="9"/>
        <rFont val="Arial Narrow"/>
        <family val="2"/>
      </rPr>
      <t>Implementación</t>
    </r>
  </si>
  <si>
    <t>Utilice la lista de despligue que se encuentra parametrizada, le aparecerán las opciones: 1)Automático, 2)Manual.</t>
  </si>
  <si>
    <r>
      <t xml:space="preserve">ATRIBUTOS EFICIENCIA
</t>
    </r>
    <r>
      <rPr>
        <sz val="9"/>
        <rFont val="Arial Narrow"/>
        <family val="2"/>
      </rPr>
      <t>Calificación</t>
    </r>
  </si>
  <si>
    <t xml:space="preserve">La matriz automáticamente hará el cálculo para el control analizado (Columna T) </t>
  </si>
  <si>
    <r>
      <t xml:space="preserve">ATRIBUTOS INFORMATIVOS
</t>
    </r>
    <r>
      <rPr>
        <sz val="9"/>
        <rFont val="Arial Narrow"/>
        <family val="2"/>
      </rPr>
      <t>Documentación</t>
    </r>
  </si>
  <si>
    <t xml:space="preserve">Utilice la lista de despligue que se encuentra parametrizada, le aparecerán las opciones: 1)Documentado, 2)Sin documentar. Estas no se presentan valoración </t>
  </si>
  <si>
    <r>
      <t xml:space="preserve">ATRIBUTOS INFORMATIVOS
</t>
    </r>
    <r>
      <rPr>
        <sz val="9"/>
        <rFont val="Arial Narrow"/>
        <family val="2"/>
      </rPr>
      <t>Frecuencia</t>
    </r>
  </si>
  <si>
    <t xml:space="preserve">Utilice la lista de despligue que se encuentra parametrizada, le aparecerán las opciones: 1)Continua, 2)Aleatoria. Estas no se presentan valoración </t>
  </si>
  <si>
    <r>
      <t xml:space="preserve">ATRIBUTOS INFORMATIVOS
</t>
    </r>
    <r>
      <rPr>
        <sz val="9"/>
        <rFont val="Arial Narrow"/>
        <family val="2"/>
      </rPr>
      <t>Registro</t>
    </r>
  </si>
  <si>
    <t xml:space="preserve">Utilice la lista de despligue que se encuentra parametrizada, le aparecerán las opciones: 1)Con Registro, 2) Sin Registro.Estas no se presentan valoración </t>
  </si>
  <si>
    <t>Evaluación del Nivel de Riesgo - Nivel de Riesgo Residual</t>
  </si>
  <si>
    <r>
      <t>La matriz automáticamente hará el cálculo, acorde con el control o controles definidos con sus atributos analizados, lo que permitirá establecer e</t>
    </r>
    <r>
      <rPr>
        <sz val="9"/>
        <color theme="1"/>
        <rFont val="Arial Narrow"/>
        <family val="2"/>
      </rPr>
      <t>l nivel de riesgo inherente</t>
    </r>
    <r>
      <rPr>
        <sz val="9"/>
        <rFont val="Arial Narrow"/>
        <family val="2"/>
      </rPr>
      <t xml:space="preserve"> (Columnas AA -AD- AE-AF-AG-AH).</t>
    </r>
  </si>
  <si>
    <t>Tratamiento</t>
  </si>
  <si>
    <t>Utilice la lista de despligue que se encuentra parametrizada, le aparecerán las opciones: 1)Aceptar, 2)Evitar, 3)Reducir (compartir), 4)Reducir (mitigar) y tener en cuenta el tratamiento a  implementar que se encuentra estipulado en la Hoja 10 de Matriz de Calor en la parte derecha.</t>
  </si>
  <si>
    <r>
      <t xml:space="preserve">Plan de Acción
</t>
    </r>
    <r>
      <rPr>
        <sz val="9"/>
        <rFont val="Arial Narrow"/>
        <family val="2"/>
      </rPr>
      <t xml:space="preserve">Responsable, fecha implementación, fecha seguimiento, seguimiento. </t>
    </r>
  </si>
  <si>
    <t>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se deriva de esta (ejemplo póliza seguros, terceración), indicando información relevante.</t>
  </si>
  <si>
    <t>Estado</t>
  </si>
  <si>
    <t>Utilice la lista de despligue que se encuentra parametrizada, le aparecerán las opciones: 1)Finalizado, 2)En curso, la selección en este caso dependerá de las acciones del plan que se hayan establecido en cada caso.</t>
  </si>
  <si>
    <r>
      <t xml:space="preserve"> -</t>
    </r>
    <r>
      <rPr>
        <sz val="11"/>
        <rFont val="Arial Narrow"/>
        <family val="2"/>
      </rPr>
      <t xml:space="preserve"> </t>
    </r>
    <r>
      <rPr>
        <b/>
        <sz val="11"/>
        <rFont val="Arial Narrow"/>
        <family val="2"/>
      </rPr>
      <t xml:space="preserve"> Hoja 6 Clasificación del Riesgo:</t>
    </r>
    <r>
      <rPr>
        <sz val="11"/>
        <rFont val="Arial Narrow"/>
        <family val="2"/>
      </rPr>
      <t xml:space="preserve"> Información pertinente refente a la clasificación de los riesgos asociados.</t>
    </r>
  </si>
  <si>
    <r>
      <t xml:space="preserve"> -</t>
    </r>
    <r>
      <rPr>
        <sz val="11"/>
        <rFont val="Arial Narrow"/>
        <family val="2"/>
      </rPr>
      <t xml:space="preserve"> </t>
    </r>
    <r>
      <rPr>
        <b/>
        <sz val="11"/>
        <rFont val="Arial Narrow"/>
        <family val="2"/>
      </rPr>
      <t xml:space="preserve"> Hoja 7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</si>
  <si>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8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</si>
  <si>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9 Tabla de Valoración de Controles: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</si>
  <si>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10 Matriz de Calor: </t>
    </r>
    <r>
      <rPr>
        <sz val="11"/>
        <rFont val="Arial Narrow"/>
        <family val="2"/>
      </rPr>
      <t xml:space="preserve">En esta hoja, en la medida en que ese diligencia el Mapa Final, se verán reflejados los riesgos en su zona correspondiente. Esta hoja no se diligencia se genera de manera automática.
</t>
    </r>
  </si>
  <si>
    <r>
      <t xml:space="preserve"> -  </t>
    </r>
    <r>
      <rPr>
        <b/>
        <sz val="10"/>
        <rFont val="Arial Narrow"/>
        <family val="2"/>
      </rPr>
      <t>Hoja 11 a la 14 Seguimientos Trimestrales</t>
    </r>
    <r>
      <rPr>
        <sz val="10"/>
        <rFont val="Arial Narrow"/>
        <family val="2"/>
      </rPr>
      <t xml:space="preserve">: En estas hojas de cálculo se realiza el seguimiento trimestral del mapa final de riesgos </t>
    </r>
  </si>
  <si>
    <t xml:space="preserve">MATRIZ DE RIESGOS SIGCMA </t>
  </si>
  <si>
    <t>SIGCMA</t>
  </si>
  <si>
    <t>Proceso:</t>
  </si>
  <si>
    <t>Mejoramiento de Infraestructura Física</t>
  </si>
  <si>
    <t>Objetivo:</t>
  </si>
  <si>
    <t>Alcance:</t>
  </si>
  <si>
    <t xml:space="preserve">Nivel Central </t>
  </si>
  <si>
    <t>Identificación del riesgo</t>
  </si>
  <si>
    <t>Análisis del riesgo inherente</t>
  </si>
  <si>
    <t>Evaluación del riesgo - Valoración de los controles</t>
  </si>
  <si>
    <t>Evaluación del riesgo - Nivel del riesgo residual</t>
  </si>
  <si>
    <t>Plan de Acción</t>
  </si>
  <si>
    <t>N.</t>
  </si>
  <si>
    <t>Riesgo</t>
  </si>
  <si>
    <t>Frecuencia con la cual se realiza la actividad</t>
  </si>
  <si>
    <t>Probabilidad Inherente</t>
  </si>
  <si>
    <t>%</t>
  </si>
  <si>
    <t>Criterios de impacto</t>
  </si>
  <si>
    <t>Impacto 
Inherente</t>
  </si>
  <si>
    <t>No. Control</t>
  </si>
  <si>
    <t>Atributos</t>
  </si>
  <si>
    <t>Probabilidad Residual</t>
  </si>
  <si>
    <t>Probabilidad Residua Finall</t>
  </si>
  <si>
    <t>Impacto Residual Final</t>
  </si>
  <si>
    <t>Zona de Riesgo Final</t>
  </si>
  <si>
    <t>Responsable</t>
  </si>
  <si>
    <t>Fecha Implementación</t>
  </si>
  <si>
    <t>Fecha Seguimiento</t>
  </si>
  <si>
    <t>Seguimiento</t>
  </si>
  <si>
    <t>Tipo</t>
  </si>
  <si>
    <t>Implementación</t>
  </si>
  <si>
    <t>Calificación</t>
  </si>
  <si>
    <t>Documentación</t>
  </si>
  <si>
    <t>Frecuencia</t>
  </si>
  <si>
    <t>Evidencia</t>
  </si>
  <si>
    <t>Probabilidad Residual Final</t>
  </si>
  <si>
    <t>Demora en los procesos precontractuales y contractuales de infraestructura física</t>
  </si>
  <si>
    <t>Incumplimiento de las metas establecidas</t>
  </si>
  <si>
    <t>1. Debilidad en la preparación de los documentos técnicos</t>
  </si>
  <si>
    <t>Dificultades en la gestión precontractual de los proyectos</t>
  </si>
  <si>
    <t>Posibilidad de generar retraso en el cronograma del POAI, afectando el cumplimiento de las metas del POAI, debido a la dificultad en la gestión precontractuall de los proyectos.</t>
  </si>
  <si>
    <t>Ejecución y Administración de Procesos</t>
  </si>
  <si>
    <t>Incumplimiento máximo del 15% de la meta planeada</t>
  </si>
  <si>
    <t>Lista de chequeo específica de documentos base para la contratación</t>
  </si>
  <si>
    <t>Preventivo</t>
  </si>
  <si>
    <t>Manual</t>
  </si>
  <si>
    <t>Documentado</t>
  </si>
  <si>
    <t>Continua</t>
  </si>
  <si>
    <t>Con Registro</t>
  </si>
  <si>
    <t>Reducir(mitigar)</t>
  </si>
  <si>
    <t>Hacer seguimiento mensual a la actividad</t>
  </si>
  <si>
    <t>Encargado de la actividad</t>
  </si>
  <si>
    <t>Mensualmente</t>
  </si>
  <si>
    <t>Mensual</t>
  </si>
  <si>
    <t>En Curso</t>
  </si>
  <si>
    <t>2. Dificultad en la gestión de aprobación de documentos</t>
  </si>
  <si>
    <t>Estandarizar las validaciones simplificando la gestión de los procesos precontractuales</t>
  </si>
  <si>
    <t>3. Por observaciones al proceso, se extiende el cronograma o se declara desierto o se revoca el acto administrativo.</t>
  </si>
  <si>
    <t xml:space="preserve">Cuadro estandarizado de evaluación y verificación de documentos </t>
  </si>
  <si>
    <t>Dificultad en la adquisición de inmuebles</t>
  </si>
  <si>
    <t>Afectación en la Prestación del Servicio de Justicia</t>
  </si>
  <si>
    <t>1. Acaecimiento de la emergencia sanitaria causada por Covid - 19</t>
  </si>
  <si>
    <t>Dependencia de terceros (Convenio, Secretarías, propietarios)</t>
  </si>
  <si>
    <t>Posibilidad de no disminuir la brecha en materia de Infraestructura, debido a la falta de oportunidad por entidades externas que intervienen en el proceso de adquisición de inmuebles.</t>
  </si>
  <si>
    <t>Usuarios, productos y prácticas organizacionales</t>
  </si>
  <si>
    <t>Incumplimiento máximo del 5% de la meta planeada</t>
  </si>
  <si>
    <t>Mantener las medidas de bioseguridad y plan de vacunación durante reuniones y visitas técnicas.</t>
  </si>
  <si>
    <t>2. Consecución o entrega de los documentos por parte del oferente / propietario.</t>
  </si>
  <si>
    <t>Solicitar que al momento de la presentación de la oferta se realice de manera simultanea la entrega de documentos.</t>
  </si>
  <si>
    <t>3. Oportunidad en la emisión de conceptos y realización de trámites por parte de terceros.</t>
  </si>
  <si>
    <t>Supervisión periódica al proceso</t>
  </si>
  <si>
    <t>Demora en la ejecución de los contratos de Estudios y Diseños  de infraestructura física</t>
  </si>
  <si>
    <t xml:space="preserve">1. Falta de claridad en la norma urbanística </t>
  </si>
  <si>
    <t>Falta de calidad en el diseño y Cambios Normativos o  necesidad de ajustes al programa arquitectónico.</t>
  </si>
  <si>
    <t>Posibilidad de que se genere retraso en la contratación de la construcción del proyecto, a causa de los cambios normativos, ajustes al programa arquitectónico o falta en la calidad de los diseños y estudios técnicos.</t>
  </si>
  <si>
    <t>Afecta la Prestación del Servicio de Administración de Justicia en 5%</t>
  </si>
  <si>
    <t>Solicitud de actualización de concepto de norma a la oficina de Planeación o Curaduría, a la fecha de inicio de los diseños</t>
  </si>
  <si>
    <t>2. Cambio y/o revisión en la normatividad urbanística y normatividad técnica</t>
  </si>
  <si>
    <t>Revisión del programa arquitectónico a la fecha de inicio de los diseños, con la Dirección Seccional.</t>
  </si>
  <si>
    <t>3. La calidad del diseño no cumple con las necesidades requeridas, demoras en la entrega de los productos</t>
  </si>
  <si>
    <t>Interventoría, Comité de Diseño y Supervisión a la Interventoría.</t>
  </si>
  <si>
    <t>4.  Mayores tiempos en la expedición de la licencia de construcción</t>
  </si>
  <si>
    <t>Cumplimiento del cronograma del proyecto de estudios y diseños.</t>
  </si>
  <si>
    <t>Demora en la ejecución de los contratos de construcción y mobiliario en proyectos de inversión de los proyectos de mediana y baja  complejidad</t>
  </si>
  <si>
    <t>1. Baja calidad de los Estudios y Diseños</t>
  </si>
  <si>
    <t xml:space="preserve">Baja calidad de los Estudios y Diseños,  Baja Calidad de Ejecución del contratista de obra o Deficiente Seguimiento de la Interventoría y Paros, bloqueos o situaciones de orden público
</t>
  </si>
  <si>
    <t>Posibilidad de que la entrega de una sede judicial nueva se retrase, por factores asociados a la adquisición, contratación, ejecución de estudios, diseños y contrucción de infraestructura judicial.</t>
  </si>
  <si>
    <t>Reclamación al Contratista de diseños para que realicen los ajustes correspondientes.</t>
  </si>
  <si>
    <t xml:space="preserve">2. Paros, bloqueos o situaciones de orden público
</t>
  </si>
  <si>
    <t>Tramitar la suspensión del contrato</t>
  </si>
  <si>
    <t>3.  Baja Calidad de Ejecución del contratista de obra o Deficiente Seguimiento de la Interventoría</t>
  </si>
  <si>
    <t xml:space="preserve">Procedimientos del Proceso de MIF
Comités de obra o de diseño
Seguimiento al cronograma y programación del proyecto
Gestión, informes de Interventoría </t>
  </si>
  <si>
    <t>4. Dificultad en la disponibilidad de recursos financieros, suministro de equipos, materiales, mano de obra y otros recursos necesarios</t>
  </si>
  <si>
    <t xml:space="preserve">Garantizar la Reserva Presupuestal
Solicitud de PAC de manera anticipada
</t>
  </si>
  <si>
    <t>Detectivo</t>
  </si>
  <si>
    <t>Daño o deterioro en sedes judiciales en construcción o ya construidas</t>
  </si>
  <si>
    <t>1. Actos terroristas, orden público, hurto y asonadas.</t>
  </si>
  <si>
    <t>Hechos de Fuerza Mayor por orden público y eventos de orden natural</t>
  </si>
  <si>
    <t>Posibilidad de que dado un evento o situación externa, se genere una afectación grave o leve a la infraestructura física judicial, a causa de un evento que impacte la infraestructura física.</t>
  </si>
  <si>
    <t>Daños Activos Fijos/Eventos Externos</t>
  </si>
  <si>
    <t>Contrato de vigilancia privada y/o
Pólizas que cubren daños a la edificación</t>
  </si>
  <si>
    <t>Aceptar</t>
  </si>
  <si>
    <t>Realizar la reclamación respectiva ante la aseguradora</t>
  </si>
  <si>
    <t>Cuando ocurra el evento</t>
  </si>
  <si>
    <t>2.  Evento de carácter natural como: terremotos, avalanchas, incendios, deslizamientos, huracán, entre otros.</t>
  </si>
  <si>
    <t xml:space="preserve">Certificado de uso de suelo y afectaciones por riesgo o amenazas naturales expedido por autoridad municipal competente.
Estudios y diseños
</t>
  </si>
  <si>
    <t>Impacto ambiental negativo, ocasionado por las actividades constructivas en los proyectos</t>
  </si>
  <si>
    <t xml:space="preserve"> Afectación Ambiental</t>
  </si>
  <si>
    <t>1. Desconocimiento de los requisitos ambientales normativos, del nivel nacional, regional y local</t>
  </si>
  <si>
    <t>Incumplimiento ambiental, ocasionado por el desconocimiento o mala aplicación de los requisitos ambientales</t>
  </si>
  <si>
    <t>Posibilidad de que la ocurrencia de un incumplimiento ambiental, a causa del desconocimiento o la indebida aplicación de los requisitos ambientales, lo que puede acarrear sanciones y retrasos en los proyectos de infraestructura.</t>
  </si>
  <si>
    <t>Eventos Ambientales Internos</t>
  </si>
  <si>
    <t>Si el hecho llegara a presentarse, tendría medianas consecuencias o efectos sobre la entidad</t>
  </si>
  <si>
    <t>1. Matriz de Requisitos Ambientales - Matriz de Requisitos Legales</t>
  </si>
  <si>
    <t>2. Inadecuada aplicación de los criterios ambientales establecidos en la Guía PGAS.</t>
  </si>
  <si>
    <t>2. Guía PGAS - Interventoría</t>
  </si>
  <si>
    <t>3. Debilidad en la labor de Supervisión Ambiental de la Interventoría</t>
  </si>
  <si>
    <t>3. Profesional con título profesional o de posgrado en areas relacionadas con el tema ambiental en el equipo mínimo de Interventoría</t>
  </si>
  <si>
    <t>5. Accidentes que generan afectaciones ambientales</t>
  </si>
  <si>
    <t>4. Plan de Emergencias y Contingencias Ambientales - PGAS</t>
  </si>
  <si>
    <t>DAÑOS ACTIVOS FIJOS/ EVENTOS EXTERNOS</t>
  </si>
  <si>
    <t>EJECUCIÓN Y ADMINISTRACIÓN DE PROCESOS</t>
  </si>
  <si>
    <t>FALLAS TECNÓLOGICAS</t>
  </si>
  <si>
    <t>FRAUDE EXTERNO</t>
  </si>
  <si>
    <t>FRAUDE INTERNO</t>
  </si>
  <si>
    <t>RELACIONES LABORALES</t>
  </si>
  <si>
    <t>USUARIOS, PRODUCTOS Y PRÁCTICAS ORGANIZACIONALES</t>
  </si>
  <si>
    <t>EVENTOS INTERNOS AMBIENTALES</t>
  </si>
  <si>
    <t>Pérdida por daños o extravíos de los activos fijos por desastres naturales u otros riesgos/eventos externos como atentados, vandalismo, orden público.</t>
  </si>
  <si>
    <t>Pérdidas derivadas de errores en la ejecución y administración de procesos.</t>
  </si>
  <si>
    <t>Errores en hardware, software, telecomunicaciones, interrupción de servicios básicos.</t>
  </si>
  <si>
    <t>Pérdida derivada de actos de fraude por personas ajenas a la organización (no participa personal de la entidad).</t>
  </si>
  <si>
    <t>Pérdida debido a actos de fraude, actuaciones irregulares, comisión de hechos delictivos abuso de confianza, apropiación indebida, incumplimiento d e regulaciones legales o internas de la entidad en las cuales está involucrado por lo menos 1 participante interno de la organización, son realizadas de forma intencional y/o con ánimo de lucro para sí mismo o para terceros.</t>
  </si>
  <si>
    <t>Pérdidas que surgen de acciones contrarias a las leyes o acuerdos de empleo, salud o seguridad, del pago de demandas por daños personales o de discriminación.</t>
  </si>
  <si>
    <t>Fallas negligentes o involuntarias de las obligaciones frente a los usuarios y que impiden satisfacer una obligación profesional frente a éstos.</t>
  </si>
  <si>
    <t xml:space="preserve">Efectos ambientales internos que puedan afectar la entidad y por ende causando un impacto al medio ambiente </t>
  </si>
  <si>
    <t>Tabla Criterios para definir el nivel de probabilidad</t>
  </si>
  <si>
    <t>Frecuencia de la Actividad</t>
  </si>
  <si>
    <t>Probabilidad</t>
  </si>
  <si>
    <t>Muy Baja</t>
  </si>
  <si>
    <t>La actividad que conlleva el riesgo se ejecuta como máximo 2 veces por año</t>
  </si>
  <si>
    <t>Baja</t>
  </si>
  <si>
    <t>La actividad que conlleva el riesgo se ejecuta de 3 a 24 veces por año</t>
  </si>
  <si>
    <t>Media</t>
  </si>
  <si>
    <t>La actividad que conlleva el riesgo se ejecuta de 24 a 500 veces por año</t>
  </si>
  <si>
    <t>Alta</t>
  </si>
  <si>
    <t>La actividad que conlleva el riesgo se ejecuta mínimo 500 veces al año y máximo 5000 veces por año</t>
  </si>
  <si>
    <t>Muy Alta</t>
  </si>
  <si>
    <t>La actividad que conlleva el riesgo se ejecuta más de 5000 veces por año</t>
  </si>
  <si>
    <t>Tabla Criterios para definir el nivel de impacto</t>
  </si>
  <si>
    <t>Afectación Económica (o presupuestal)</t>
  </si>
  <si>
    <t>Pérdida Reputacional</t>
  </si>
  <si>
    <t>Insignificante</t>
  </si>
  <si>
    <t xml:space="preserve">Leve </t>
  </si>
  <si>
    <t xml:space="preserve">Afectación menor a 10 SMLMV </t>
  </si>
  <si>
    <t>El riesgo afecta la imagen de alguna área de la organización</t>
  </si>
  <si>
    <t>Menor</t>
  </si>
  <si>
    <t xml:space="preserve">Entre 10 y 50 SMLMV </t>
  </si>
  <si>
    <t>El riesgo afecta la imagen de la entidad internamente, de conocimiento general, nivel interno, alta dirección, contratista y/o de provedores</t>
  </si>
  <si>
    <t>Moderado</t>
  </si>
  <si>
    <t xml:space="preserve">Moderado </t>
  </si>
  <si>
    <t xml:space="preserve">Entre 50 y 100 SMLMV </t>
  </si>
  <si>
    <t>El riesgo afecta la imagen de la entidad con algunos usuarios de relevancia frente al logro de los objetivos</t>
  </si>
  <si>
    <t>Mayor</t>
  </si>
  <si>
    <t xml:space="preserve">Mayor </t>
  </si>
  <si>
    <t xml:space="preserve">Entre 100 y 500 SMLMV </t>
  </si>
  <si>
    <t>El riesgo afecta la imagen de de la entidad con efecto publicitario sostenido a nivel del sector justicia</t>
  </si>
  <si>
    <t>Catastrófico</t>
  </si>
  <si>
    <t xml:space="preserve">Catastrófico </t>
  </si>
  <si>
    <t xml:space="preserve">Mayor a 500 SMLMV </t>
  </si>
  <si>
    <t>El riesgo afecta la imagen de la entidad a nivel nacional, con efecto publicitarios sostenible a nivel país</t>
  </si>
  <si>
    <t>Afectación Económica</t>
  </si>
  <si>
    <t>Impacto que afecte la ejecución presupuestal en un valor ≥0,5%.</t>
  </si>
  <si>
    <t>Impacto que afecte la ejecución presupuestal en un valor ≥1%.</t>
  </si>
  <si>
    <t>Impacto que afecte la ejecución presupuestal en un valor ≥5%.</t>
  </si>
  <si>
    <t>Impacto que afecte la ejecución presupuestal en un valor ≥20%.</t>
  </si>
  <si>
    <t>Impacto que afecte la ejecución presupuestal en un valor ≥50%.</t>
  </si>
  <si>
    <t>Incumplimiento máximo del 20% de la meta planeada</t>
  </si>
  <si>
    <t>Incumplimiento máximo del 50% de la meta planeada</t>
  </si>
  <si>
    <t>Incumplimiento máximo del 80% de la meta planeada</t>
  </si>
  <si>
    <t>Prestación del Servicio de Justicia</t>
  </si>
  <si>
    <t>Afecta la Prestación del Servicio de Administración Justicia en 10%</t>
  </si>
  <si>
    <t>Afecta la Prestación del Servicio de Justicia en 15%</t>
  </si>
  <si>
    <t>Afecta la Prestación del Servicio de Administración Justicia en 20%</t>
  </si>
  <si>
    <t>Afecta la Prestación del Servicio de Administración Justicia en más del 50%</t>
  </si>
  <si>
    <t xml:space="preserve">     Entre 50 y 100 SMLMV </t>
  </si>
  <si>
    <t xml:space="preserve">     El riesgo afecta la imagen de la entidad con algunos usuarios de relevancia frente al logro de los objetivos</t>
  </si>
  <si>
    <t>Afectación Ambiental</t>
  </si>
  <si>
    <t xml:space="preserve">Si el hecho llegara a presentarse, tendría consecuencias o efectos mínimos sobre la entidad.
</t>
  </si>
  <si>
    <t xml:space="preserve">Si el hecho llegara a presentarse, tendría bajo impacto o efecto sobre la entidad.
</t>
  </si>
  <si>
    <t xml:space="preserve">Si el hecho llegara a presentarse, tendría medianas consecuencias o efectos sobre la entidad.
</t>
  </si>
  <si>
    <t xml:space="preserve">Si el hecho llegara a presentarse, tendría altas consecuencias o efectos sobre la entidad
</t>
  </si>
  <si>
    <t xml:space="preserve">Si el hecho llegara a presentarse, tendría desastrosas consecuencias o efectos sobre la entidad.
</t>
  </si>
  <si>
    <t>Vulneración de los derechos fundamentales de los ciudadanos</t>
  </si>
  <si>
    <t>Cualquier afectación a la violacion de los derechosn de los cuidadanos se considera con consecuencias altas.</t>
  </si>
  <si>
    <t>Cualquier afectación la violacion de los derechos de los ciudadanos se considera con consecuencias desastrosas.</t>
  </si>
  <si>
    <t>Reputacional (Corrupción)</t>
  </si>
  <si>
    <t>Cualquier acto indebido de los servidores judiciales genera altas consecuencias para la entidad</t>
  </si>
  <si>
    <t>Cualquier acto indebido de los servidores judiciales genera consecuencias desastrosas para la entidad</t>
  </si>
  <si>
    <t>Criterios</t>
  </si>
  <si>
    <t>Subcriterios</t>
  </si>
  <si>
    <t>Afectación Económica o presupuestal</t>
  </si>
  <si>
    <t>Afectación menor a 10 SMLMV .</t>
  </si>
  <si>
    <t>El riesgo afecta la imagen de la entidad internamente, de conocimiento general, nivel interno, de junta dircetiva y accionistas y/o de provedores</t>
  </si>
  <si>
    <t>El riesgo afecta la imagen de de la entidad con efecto publicitario sostenido a nivel de sector administrativo, nivel departamental o municipal</t>
  </si>
  <si>
    <t>Tabla Atributos de para el diseño del control</t>
  </si>
  <si>
    <t>Automático</t>
  </si>
  <si>
    <t>Características</t>
  </si>
  <si>
    <t>Descripción</t>
  </si>
  <si>
    <t>Peso</t>
  </si>
  <si>
    <t>Atributos de Eficiencia</t>
  </si>
  <si>
    <t>Va hacia las causas del riesgo, aseguran el resultado final esperado.</t>
  </si>
  <si>
    <t>Detecta que algo ocurre y devuelve el proceso a los controles preventivos.
Se pueden generar reprocesos.</t>
  </si>
  <si>
    <t>Correctivo</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</si>
  <si>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</si>
  <si>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</si>
  <si>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</si>
  <si>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</si>
  <si>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Controles que están documentados en el proceso, ya sea en manuales, procedimientos, flujogramas o cualquier otro documento propio del proceso.</t>
  </si>
  <si>
    <t>-</t>
  </si>
  <si>
    <t>Sin Documentar</t>
  </si>
  <si>
    <t>Identifica a los controles que pese a que se ejecutan en el proceso no se encuentran documentados en ningún documento propio del proceso</t>
  </si>
  <si>
    <t>Este atributo identifica a los controles que se ejecutan siempre que se realiza la actividad originadora del riesgo.</t>
  </si>
  <si>
    <t>Aleatoria</t>
  </si>
  <si>
    <t>Este atributo identifica a los controles que no siempre se ejecutan cuando se realiza la actividad originadora del riesgo</t>
  </si>
  <si>
    <t>El control deja un registro que permite evidenciar la ejecución del control</t>
  </si>
  <si>
    <t>Sin Registro</t>
  </si>
  <si>
    <t>El control no deja registro de la ejecución del control</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</si>
  <si>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</si>
  <si>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 xml:space="preserve"> Matriz de Calor </t>
  </si>
  <si>
    <t>Muy Alta
100%</t>
  </si>
  <si>
    <t/>
  </si>
  <si>
    <t>Extremo</t>
  </si>
  <si>
    <t>Evitar,Reducir (Compartir),Reducir(Mitigar)</t>
  </si>
  <si>
    <t>Alta
80%</t>
  </si>
  <si>
    <t>Alto</t>
  </si>
  <si>
    <t>Reducir (Compartir),Reducir(Mitigar), Evitar</t>
  </si>
  <si>
    <t>Media
60%</t>
  </si>
  <si>
    <t>Aceptar el riesgo, Reducir (Compartir),Reducir(Mitigar)</t>
  </si>
  <si>
    <t>Baja
40%</t>
  </si>
  <si>
    <t>Bajo</t>
  </si>
  <si>
    <t>Aceptar el riesgo</t>
  </si>
  <si>
    <t>Muy Baja
20%</t>
  </si>
  <si>
    <t>Leve
20%</t>
  </si>
  <si>
    <t>Menor
40%</t>
  </si>
  <si>
    <t>Moderado
60%</t>
  </si>
  <si>
    <t>Mayor
80%</t>
  </si>
  <si>
    <t>Catastrófico
100%</t>
  </si>
  <si>
    <t xml:space="preserve">SEGUIMIENTO MATRIZ DE RIESGOS SIGCMA 1 TRIMESTRE													
													</t>
  </si>
  <si>
    <t>ACTIVIDADES</t>
  </si>
  <si>
    <t>PROCESO LIDER</t>
  </si>
  <si>
    <t>FECHA DE LA ACTIVIDAD</t>
  </si>
  <si>
    <t>ANÁLISIS DEL RESULTADO FINAL 
1 TRIMESTRE</t>
  </si>
  <si>
    <t>CENTRAL</t>
  </si>
  <si>
    <t>SECCIONAL</t>
  </si>
  <si>
    <t xml:space="preserve"> INICIO
DIA/MES/AÑO</t>
  </si>
  <si>
    <t>FIN 
DIA/MES/AÑO</t>
  </si>
  <si>
    <t>x</t>
  </si>
  <si>
    <t>Se radicaron ante la UCP los procesos definidos para contratación desde la UIF, de acuerdo, con el cronograma de contratación definido para las actividades:
1. Estudios y Diseños de las Sedes Judiciales de Orocué (Casanare), Bolívar (Cauca), Concordia (Magdalena), Barrancominas (Guainía), La Primavera (Vichada), Zipaquirá (Cundinamarca), Neiva (Huila).
2. Realizar actividades de Construcción de la Sede Judicial de Puerto Carreño (Vichada), Sincé (Sucre), Aguachica (Cesar), Mosquera (Nariño) y Pizarro (Nariño)
3. Suministro e Instalación de Mobiliario para la Sede Judicial de el Dovio (Valle del Cauca)
4. Muro de Contención y Cerramiento Provisional en el edificio anexo al Palacio de Justicia de Neiva (Huila). 
Por circunstancias de fuerza mayor, asociadas a la contratación y entrega de Estudios y Diseños, las actividades de construcción estimadas para las sedes judiciales de Aguada (Santander), Trinidad (Casanare), Riofrío (Valle del Cauca), San Diego (Cesar), Paya (Boyacá), El Charco (Nariño), El Cocuy (Boyacá), Zipaquirá (Cundinamarca) y Neiva (Huila), deben ser replanteadas para el segundo semestre de la vigencia 2022.</t>
  </si>
  <si>
    <t>Cuadro estandarizado de evaluación y verificación de documentos.</t>
  </si>
  <si>
    <t>Cuadro estandarizado de evaluación y verificación de documentos</t>
  </si>
  <si>
    <t xml:space="preserve">1. Materialización del riesgo biológico </t>
  </si>
  <si>
    <t>limpieza y desinfección de los locales, los equipos y las herramientas de trabajo; la implantación de procedimientos de trabajo y la utilización de equipos de protección colectiva que eviten la dispersión del agente biológico</t>
  </si>
  <si>
    <t>Se tienen establecidos procedimientos de limpieza, desinfección y uso de elementos de protección, que previenen materialización del riesgo.</t>
  </si>
  <si>
    <t>Realizar mesas de trabajo con los donantes y/o las Direcciones Seccionales para revisar los documentos necesarios para la donación.</t>
  </si>
  <si>
    <t>Se han realizado mesas de trabajo con los donantes y/o las Direcciones Seccionales para revisar los documentos necesarios para la donación.</t>
  </si>
  <si>
    <t>Se realiza la descripción de necesidades funcionales, dentro de la cual, se solicita el concepto de norma.</t>
  </si>
  <si>
    <t>Se realiza la descripción de necesidades funcionales mediante formato definido por la UIF y adoptado por Calidad.</t>
  </si>
  <si>
    <t>Los estudios y diseños cuentan con Interventoría y , Supervisión, adicionalmente, se realizan Comités de Diseño.</t>
  </si>
  <si>
    <t>4. Mayores tiempos en la expedición de la licencia de construcción</t>
  </si>
  <si>
    <t>Se han radicado los oficios pertinentes por incumplimiento en el marco de la ejecución del contrato 201 de 2020.</t>
  </si>
  <si>
    <t>Se encuentran definidos los supervisores de contrato, y  se realiza el seguimiento a la ejecución y reporte de oportunido de las medidas contractuales a tomar. A la fecha, se tramitó la suspención de los contratos 212 y 214 de 2019 (Sahagún y Belén de los Andaquies)</t>
  </si>
  <si>
    <t>La interventoría realiza el seguimiento a los procesos de Estudios y Diseños y Obra suscritos. Se realizan comités de seguimiento con los supervisores al interior de la UIF.</t>
  </si>
  <si>
    <t>Se cuenta con apropiación presupuestal en la que se contempla la realización de las actividades de Estudios y Diseños, Obra y Suministro e Instalación de mobiliario estimadas a realizar por la UIF.</t>
  </si>
  <si>
    <t>El contratista asume la vigilancia</t>
  </si>
  <si>
    <t>Los proyectos cuentan con certificado de uso de suelo y Licencias de construcción. En la actualidad los lotes donados y Estudios y Diseños  tienen certificado de uso de suelo y afectaciones por riesgos naturales</t>
  </si>
  <si>
    <t>Se cuenta con el PGAS e interventoría, adicionalmente, se solicita dentro de los procesos un profesional relacionado con los temas ambientales y de Seguridad y Salud en el Trabajo.</t>
  </si>
  <si>
    <t>5. Plan de Emergencias y Contingencias Ambientales - PGAS</t>
  </si>
  <si>
    <t>4.  Plan de Emergencias y Contingencias Ambientales - PGAS</t>
  </si>
  <si>
    <t xml:space="preserve">SEGUIMIENTO MATRIZ DE RIESGOS SIGCMA 2 TRIMESTRE													
													</t>
  </si>
  <si>
    <t>ANÁLISIS DEL RESULTADO FINAL 
2 TRIMESTRE</t>
  </si>
  <si>
    <t>Teniendo en cuenta que el riesgo se materializó en el mes de Diciembre de 2021 para el proceso de inicio de contratación de obra para las Sedes Judiciales de Puerto Carreño, Sincé, Aguachica, Mosquera y Pizarro; y con el fin de generar acciones preventivas en procesos siguientes, se definió la Acción de Mejora: AB29 por la cual se establece: Hacer entrega con mayor anticipación de los documentos asociados a los procesos de contratación por parte de la UIF a la UCP. 
Con corte al segundo trimestre de la vigencia, se radicaron ante la UCP los procesos definidos para contratación desde la UIF, de acuerdo, con el cronograma de contratación definido para las actividades:
1. Estudios y Diseños de las Sedes Judiciales de Orocué (Casanare), Bolívar (Cauca), Concordia (Magdalena), Barrancominas (Guainía), La Primavera (Vichada), Zipaquirá (Cundinamarca), Neiva (Huila).
2. Realizar actividades de Construcción de la Sede Judicial de Puerto Carreño (Vichada), Sincé (Sucre), Aguachica (Cesar), Mosquera (Nariño) y Pizarro (Nariño)
3. Suministro e Instalación de Mobiliario para la Sede Judicial de el Dovio (Valle del Cauca)
4. Muro de Contención y Cerramiento Provisional en el edificio anexo al Palacio de Justicia de Neiva (Huila). 
Por estas circunstancias de fuerza mayor, asociadas a la contratación y entrega de Estudios y Diseños, las actividades de construcción estimadas para las sedes judiciales de Aguada (Santander), Trinidad (Casanare), Riofrío (Valle del Cauca), San Diego (Cesar), Paya (Boyacá), El Charco (Nariño), El Cocuy (Boyacá), Zipaquirá (Cundinamarca) y Neiva (Huila), deben ser replanteadas para el segundo semestre de la vigencia 2022.</t>
  </si>
  <si>
    <t xml:space="preserve">Aplicación de protocolos de limpieza y desinfección y distanciamiento social. </t>
  </si>
  <si>
    <t xml:space="preserve">Protocolos de limpieza y desinfección  </t>
  </si>
  <si>
    <t>Cada sede judicial tiene establecidos procedimientos de limpieza y desinfección que previenen materialización del riesgo. No se ha materializado el riesgo.</t>
  </si>
  <si>
    <t xml:space="preserve">Se realizan mesas de trabajo con los donantes y/o las Direcciones Seccionales para revisar los documentos necesarios para la donación y con corte al segundo trimestre de la vigencia, se han recibido en donación los lotes de: Ragonvalia (Norte de Santander), Silos (Norte de Santander), Rio de Oro (Cesar), El Molino (Guajira), Sabana de Torres (Santander), </t>
  </si>
  <si>
    <t>Se materializó riesgo en el marco de la ejecución del contrato 201 de 2020 cuyo objeto es "Realizar estudios y diseños de sedes judiciales en el territorio nacional".  A partir del análisis realizado se definió la Acción Correctiva AB31, por la cual se establece: Realizar las reclamaciones pertinentes a los incumplimientos que se deriven de la ejecución de los contratos suscritos para la realización de  Estudios y Diseños.</t>
  </si>
  <si>
    <t>Se materializó riesgo en el marco de la ejecución del contrato 201 de 2020 cuyo objeto es "Realizar estudios y diseños de sedes judiciales en el territorio nacional".  A partir del análisis realizado se definió la Acción Correctiva AB31, por la cual se establece: Realizar las reclamaciones pertinentes a los incumplimientos que se deriven de la ejecución de los contratos suscritos para la realización de  Estudios y Diseños.
Con corte al segundo trimestre de la vigencia, se han radicado los oficios pertinentes por incumplimiento en el marco de la ejecución del contrato 201 de 2020.:
DEAJUIFM22-440: Solicitud gestión realizada al Informe deficiencias Calidad Contrato201 de 2020. Estudios y Diseños. Memorando DEAJUIFM21-910
DEAJUIFM22-639: “Solicitud gestión realizada al Informe de incumplimiento Contrato 201 de 2020.Estudios y Diseños,para proceso sancionatorio. Memorando DEAJUIFM22-537”.
DEAJUIFO22-332: Solicitud informe  de incumplimiento N°3. Contrato  201 de 2020 y concepto sobre Caducidad del contrato.
DEAJUIFO22-390: “Reiteración solicitud informe de incumplimiento de calidad. Contrato 201 de 2020</t>
  </si>
  <si>
    <t>Se materializó riesgo en el marco de la ejecución del contrato en el contrato del Dovio, debido a deficiencias en el prespuesto y de las especificaciones tecnicas realziadas "inhouse".  los diseños Y prespuestos "inhouse" son atípicos, Ya se realizó Acción de mejora No. AB31 Entregables de diseño para disminuir el riesgo de esta situación ocurra.</t>
  </si>
  <si>
    <t>Se encuentran definidos los supervisores de contrato, y  se realiza el seguimiento a la ejecución y reporte oportuno de las medidas contractuales a tomar.</t>
  </si>
  <si>
    <t xml:space="preserve">1. Procedimientos del Proceso de MIF
2. Comités de obra o de diseño
3. Seguimiento al cronograma y programación del proyecto
Gestión
4. Informes de Interventoría </t>
  </si>
  <si>
    <t xml:space="preserve">Generar las modificaciones contractuales necesarias para llevar a término las actividades de obra estimadas. (Estaba garantizar PAC)
</t>
  </si>
  <si>
    <t xml:space="preserve">Modificaciones contractuales necesarias para llevar a término las actividades de obra estimadas.
</t>
  </si>
  <si>
    <t>Se encuentran definidos los supervisores de contrato, y  se realiza el seguimiento a la ejecución y reporte oportuno en el marco de la ejecución de los contratos de obra suscritos por la UIF.</t>
  </si>
  <si>
    <t>Hechos de Fuerza Mayor por orden público y eventos de orden natural y otros asociados a la calidad de los diseños y las obras</t>
  </si>
  <si>
    <t>Posibilidad de que dado un evento o situación externa, natural o proveniente de fallas en los diseños o en las obras, se genere una afectación grave o leve a la infraestructura física judicial.</t>
  </si>
  <si>
    <t>No se ha materializado el riesgo. Se continuan las actividades como se vienen desarrollando.</t>
  </si>
  <si>
    <t>2. Fallas en las especificaciones técnicas de los Estudios y Diseños.</t>
  </si>
  <si>
    <t>Contar con Estudios, Diseños, Planos, Presupuestos y Cronogramas que permitan soportar los proyectos de obra adecuadamente.</t>
  </si>
  <si>
    <t>Estudio de suelos.</t>
  </si>
  <si>
    <t>3. Fallas en el análisis de suelos.</t>
  </si>
  <si>
    <t>En etapa de diseños, realizar revisión de los estudios de suelos por parte de la interventoría</t>
  </si>
  <si>
    <t>No se ha materializado el riesgo. Los proyectos cuentan con análisis de suelo.</t>
  </si>
  <si>
    <t>4. Fallas en la calidad de la obra</t>
  </si>
  <si>
    <t xml:space="preserve">Se materializó en la obra de Belén de los Andaquies, se hizo la solicitud de reparación al contratista y el contratista realizó las reparaciones.
Se materializó en la obra Palmira y Suratá, y se hizo la solicitud de reparación al contratista; el contratista no ha realizado las reparaciones. </t>
  </si>
  <si>
    <t>5.  Evento de carácter natural como: terremotos, avalanchas, incendios, deslizamientos, huracán, entre otros.</t>
  </si>
  <si>
    <t xml:space="preserve">1. Certificado de uso de suelo y afectaciones por riesgo o amenazas naturales expedido por autoridad municipal competente.
2. Estudios y diseños
</t>
  </si>
  <si>
    <t xml:space="preserve">1. Certificado de uso de suelo y afectaciones por riesgo o amenazas naturales expedido por autoridad municipal competente.
2. Estudios y diseños
</t>
  </si>
  <si>
    <t>3. Profesional con título profesional o de posgrado en temas ambientales y Seguridad y Salud en el Trabajo</t>
  </si>
  <si>
    <t xml:space="preserve">SEGUIMIENTO MATRIZ DE RIESGOS SIGCMA 3 TRIMESTRE													
													</t>
  </si>
  <si>
    <t>ANÁLISIS DEL RESULTADO FINAL 
3 TRIMESTRE</t>
  </si>
  <si>
    <t>Teniendo en cuenta que el riesgo se materializó en el mes de Diciembre de 2021 para el proceso de inicio de contratación de obra para las Sedes Judiciales de Puerto Carreño, Sincé, Aguachica, Mosquera y Pizarro; y con el fin de generar acciones preventivas en procesos siguientes, se definió la Acción de Mejora: AB29 por la cual se establece: Hacer entrega con mayor anticipación de los documentos asociados a los procesos de contratación por parte de la UIF a la UCP. 
Con corte al tercer trimestre de la vigencia, se han presentado los siguientes avances:
1. Se suscribió el contrato de consultoría 147 de 2022; cuyo objeto es "Realizar  los  Estudios  y  Diseños  para  las  Sedes  Judiciales  de  Orocué (Casanare),  Bolívar  (Cauca),  Concordia  (Magdalena),  Barrancominas (Guainía),   La   Primavera   (Vichada),   Neiva   (Huila)   y   Zipaquirá (Cundinamarca)."
2. Se suscribió el contrato de interventoría 131 de 2022, cuyo objeto es "Ejercer la Interventoría Técnica, Administrativa, Jurídica, Financiera, Contable, Ambiental y de seguridad y de salud en el trabajo al contrato que resulte adjudicado del  Concurso  de  Méritos,  cuyo  objeto  es  “Realizar  los  Estudios  y  Diseños  para  las  Sedes Judiciales  de  Orocué  (Casanare),  Bolívar  (Cauca),  Concordia  (Magdalena),  Barrancominas (Guainía),  La  Primavera  (Vichada),  Neiva  (Huila)  y  Zipaquirá  (Cundinamarca)"
3. Se envió a la UCP, documentos para la contración del proyecto que tiene por objeto: “Realizar Estudios y Diseños en las Sedes Judiciales de Cimitarra (Santander), El Molino (La Guajira), Monterrey (Casanare), Palmira (Valle del Cauca), Ragonvalia (Norte de Santander), Sabana de Torres (Santander), San Martin de los llanos (Meta) y Silos (Norte de Santander).” (estudios y diseños 8 sedes)
4. Se envió a la UCP, documentos para la contración del proyecto que tiene por objeto: “Ejercer la Interventoría Técnica, Administrativa, Jurídica, Financiera, Contable, Ambiental y de seguridad y de salud en el trabajo al contrato que resulte adjudicado del Concurso de Méritos, cuyo objeto es: "Realizar Estudios y Diseños en las Sedes Judiciales de Cimitarra (Santander), El Molino (La Guajira), Monterrey (Casanare), Palmira (Valle del Cauca), Ragonvalia (Norte de Santander), Sabana de Torres (Santander), San Martin de los llanos (Meta) y Silos (Norte de Santander)." (interventoría a estudios y diseños 8 sedes).
5. Se suscribieron los contratos de obra: 
- 084 de 2022; cuyo objeto es "Realizar la construcción de la sede judicial del municipio de Puerto Carreño (Vichada)".
- 088 de 2022; cuyo objeto es "Realizar la Construcción de la sede judicial del Municipio de Sincé (Sucre)".
- 099 de 2022; cuyo objeto es "Realizar la construcción de la Sede judicial del municipio de Aguachica (Cesar)".
- 089 de 2022; cuyo objeto es "Realizar la construcción de las sedes judiciales de los municipios de Mosquera y Pizarro (Nariño)".
6. Se suscribieron los contratos de interventoría de obra:
- 103 de 2022: Realizar la interventoría técnica, administrativa, jurídica, financiera, contable y ambiental al contrato de obra que suscriba la Entidad con el objeto de "Realizar la construcción de la sede judicial del municipio de Puerto Carreño (Vichada)".
- 114 de 2022: Realizar la interventoría técnica, administrativa, jurídica, financiera, contable y ambiental al contrato de obra que suscriba la Entidad con el objeto de "Realizar la Construcción de la sede judicial del Municipio de Sincé-Sucre".
- 102 de 2022: Realizar la interventoría técnica, administrativa, jurídica, financiera, contable y ambiental al contrato que suscriba la Entidad con el objeto de “Realizar la construcción de la Sede judicial del municipio de Aguachica.
- 109 de 2022: Realizar la interventoría técnica, administrativa, jurídica, financiera, contable y ambiental al contrato de obra que suscriba la Entidad con el objeto de "Realizar la construcción de las sedes judiciales de los municipios de Mosquera y Pizarro (Nariño).
- 195 de 2021: Realizar la interventoría técnica, administrativa, jurídica, financiera, contable y ambiental al contrato de obra que suscriba la Entidad con el objeto de "Realizar actividades de construccion para la terminacion de la sede judicial El Dovio (Valle)". (obra terminada, contrato en etapa final).
7. Fue suscrito el contrato de consultoría 072 DE 2022; por medio del cual, se contrató la realización de muro de contención y cerramiento provisional en el edificio anexo al palacio de justicia de Neiva (Huila), con acta de entrega y recibo final con fecha  del 1 de agosto de 2022, actualmente se encuentra en el tramite de pago.
- Se esta estructurando los documentos previos y sus anexos para la contratación del proyecto que tiene por objeto: “Realizar actividades de construcción y/o dotación para las sedes judiciales de Aguada (Santander), El Charco (Nariño), El Cocuy (Boyacá), Paya (Boyacá), Riofrío (Valle del Cauca), San Diego (César) y Trinidad (Casanare).” (construcción 7 sedes judiciales).
Por estas circunstancias de fuerza mayor, asociadas a la contratación y entrega de Estudios y Diseños, las actividades de construcción estimadas para las sedes judiciales de Aguada (Santander), Trinidad (Casanare), Riofrío (Valle del Cauca), San Diego (Cesar), Paya (Boyacá), El Charco (Nariño), El Cocuy (Boyacá), Zipaquirá (Cundinamarca) y Neiva (Huila), se replantean para el segundo semestre de la vigencia 2022.</t>
  </si>
  <si>
    <t>Cada sede judicial tiene establecidos procedimientos de limpieza y desinfección que previenen la materialización del riesgo. No se ha materializado el riesgo.</t>
  </si>
  <si>
    <t>Se realizan mesas de trabajo con los donantes y/o las Direcciones Seccionales para revisar los documentos necesarios para la donación y con corte al segundo trimestre de la vigencia, se han recibido en donación los lotes de: San Martin de los llanos (Meta), Cimitarra (Santander), Monterrey (Casanare), Santiago de Tolú (Sucre), Río de Oro (Cesar), Ragonvalia	(Norte de Santander), Silos (Norte de Santander) El Molino (La Guajira), Sabana de Torres (Santander).</t>
  </si>
  <si>
    <t>Se materializó riesgo en el marco de la ejecución del contrato 201 de 2020 cuyo objeto es "Realizar estudios y diseños de sedes judiciales en el territorio nacional".  A partir del análisis realizado se definió la Acción Correctiva AB31, por la cual se establece: Realizar las reclamaciones pertinentes a los incumplimientos que se deriven de la ejecución de los contratos suscritos para la realización de  Estudios y Diseños.
Con corte al tercer trimestre de la vigencia, se han radicado los oficios pertinentes por incumplimiento en el marco de la ejecución del contrato 201 de 2020.:
DEAJUIFM22-440: Solicitud gestión realizada al Informe deficiencias Calidad Contrato201 de 2020. Estudios y Diseños. Memorando DEAJUIFM21-910
DEAJUIFM22-639: “Solicitud gestión realizada al Informe de incumplimiento Contrato 201 de 2020.Estudios y Diseños,para proceso sancionatorio. Memorando DEAJUIFM22-537”.
DEAJUIFO22-332: Solicitud informe  de incumplimiento N°3. Contrato  201 de 2020 y concepto sobre Caducidad del contrato.
DEAJUIFO22-390: “Reiteración solicitud informe de incumplimiento de calidad. Contrato 201 de 2020</t>
  </si>
  <si>
    <t xml:space="preserve">SEGUIMIENTO MATRIZ DE RIESGOS SIGCMA 4 TRIMESTRE													
													</t>
  </si>
  <si>
    <t>ANÁLISIS DEL RESULTADO FINAL 
4 TRIMESTRE</t>
  </si>
  <si>
    <t>La consultoría de los Estudios y Diseños proceso CM 019 de 2022 cuyo objeto es: "Realizar estudios y diseños en las sedes judiciales de Cimitarra (Santander), el Molino (La Guajira), Monterrey (Casanare), palmira (valle del cauca), ragonvalia (norte de santander), sabana de torres (santander), san martin de los llanos (meta) y silos (norte de santander), junto con el proceso CM 021 de 2022, cuyo objeto es: "Ejercer la interventoria tecnica, administrativa, juridica, financiera, contable, ambiental y de seguridad y de salud en el trabajo al contrato que resulte adjudicado del concurso de meritos, cuyo objeto es realizar estudios y diseños en las sedes judiciales de cimitarra (santander), el molino (la guajira), monterrey (casanare), palmira (valle del cauca), ragonvalia (norte de santander), sabana de torres (santander), san martin de los llanos (meta) y silos (norte de santander).", fueron declarados desiertos.  El riesgo se materializo</t>
  </si>
  <si>
    <t xml:space="preserve">Se realizan mesas de trabajo con los donantes y/o las Direcciones Seccionales para revisar los documentos necesarios para la donación y con corte al cuarto trimestre de la vigencia, de inmuebles en los municipios de Sabanas de San Angel (Magdalena), Manaure (La Guajira), Hato Nuevo (La Guajira), Albania (La Guajira), y Barrancas (La Guajira) </t>
  </si>
  <si>
    <t>Se solicita el concepto de norma al momento de la donación del inmueble como requisito para la recepción del mismo, dicho documento se entrega al consultor de estudios y diseños quien dentro de sus obligaciones está la revisión y actualización.</t>
  </si>
  <si>
    <t>El consultor del contrato 201 de 2020, entregó 7 de las 13 sedes contratadas en el mes de diciembre de 2022. Quedarón pendientes la entrega de estudios y diseños de 6 sedes judiciales</t>
  </si>
  <si>
    <t>Durante el 4to trimestre de 2022, estaban suspendidos los contratos de consultoria números 147 de 2022 y 201 de 2020, junto con sus interventorías contratos números 131 de 2022 y 203 de 2020 respectivamente.</t>
  </si>
  <si>
    <t xml:space="preserve">Para la sede judicial de Aguachica (Cesar), se llevó a cabo reunión con el consultor de Estudios y Diseños contratado en su momento por la Dirección Seccional de Valledupar, en la cual se le solicitó el ajuste a los diseños, a fin de continuar con el proceso constructivo y con corte al 31 de diciembre de 2022, no se han resuelto las observaciones a los diseños entregados.
Para las sedes Mosquera y Francisco Pizarro (Nariño), el 9 de noviembre de 2022 se realizó una reunión in situ, donde se hizo necesario que se realizaran ajustes a los diseños respecto a pozos sépticos para las dos sedes en mención. </t>
  </si>
  <si>
    <t>Se tramitaron suspensiones para los contratos de obra: 088 y 114 de 2022 obra e interventoría del proyecto de Sincé (Sucre), 084 y 103 obra e interventoría del proyecto de Puerto Carreño (Vichada), 089 y 109 obra e interventoría de los proyectos de las sedes judiciales de Mosquera y Francisco Pizarro, y 099 y 114 obra e interventoría del proyecto de Aguachica (Cesar).</t>
  </si>
  <si>
    <t xml:space="preserve">Se materializó en la obras de las sedes judiciales de La Gloria y Tamalameque (Cesar), se realizó la solicitud y el contratista atendío el requerimiento realizando las reparaciones
Se materializó en la obra Palmira y Suratá, y se hizo la solicitud de reparación al contratista; el contratista no ha realizado en su totalidad las reparaciones. Se realizó la solicitud de reclamación por calidad a la Unidad de Compras Públicas para los fines pertinentes. </t>
  </si>
  <si>
    <t>Muy BajaLeve</t>
  </si>
  <si>
    <t>Leve</t>
  </si>
  <si>
    <t>PreventivoAutomático</t>
  </si>
  <si>
    <t>Muy BajaMenor</t>
  </si>
  <si>
    <t>PreventivoManual</t>
  </si>
  <si>
    <t>Muy BajaModerado</t>
  </si>
  <si>
    <t xml:space="preserve">Probabilidad Residual </t>
  </si>
  <si>
    <t>DetectivoAutomático</t>
  </si>
  <si>
    <t>Muy BajaMayor</t>
  </si>
  <si>
    <t xml:space="preserve">Alto </t>
  </si>
  <si>
    <t>DetectivoManual</t>
  </si>
  <si>
    <t>Muy BajaCatastrófico</t>
  </si>
  <si>
    <t>CorrectivoAutomático</t>
  </si>
  <si>
    <t>BajaLeve</t>
  </si>
  <si>
    <t>CorrectivoManual</t>
  </si>
  <si>
    <t>BajaMenor</t>
  </si>
  <si>
    <t>BajaModerado</t>
  </si>
  <si>
    <t>BajaMayor</t>
  </si>
  <si>
    <t>Impacto Inherente</t>
  </si>
  <si>
    <t>Riesgo Final</t>
  </si>
  <si>
    <t>BajaCatastrófico</t>
  </si>
  <si>
    <t>MediaLeve</t>
  </si>
  <si>
    <t>MediaMenor</t>
  </si>
  <si>
    <t>MediaModerado</t>
  </si>
  <si>
    <t>MediaMayor</t>
  </si>
  <si>
    <t>MediaCatastrófico</t>
  </si>
  <si>
    <t>AltaLeve</t>
  </si>
  <si>
    <t>AltaMenor</t>
  </si>
  <si>
    <t>AltaModerado</t>
  </si>
  <si>
    <t>AltaMayor</t>
  </si>
  <si>
    <t>AltaCatastrófico</t>
  </si>
  <si>
    <t>Muy AltaLeve</t>
  </si>
  <si>
    <t>Muy AltaMenor</t>
  </si>
  <si>
    <t>Muy AltaModerado</t>
  </si>
  <si>
    <t>Muy AltaMayor</t>
  </si>
  <si>
    <t>Muy AltaCatastrófico</t>
  </si>
  <si>
    <t>MuyAltaLeve</t>
  </si>
  <si>
    <t>MuyAltaMenor</t>
  </si>
  <si>
    <t>MuyAltaModerado</t>
  </si>
  <si>
    <t>MuyAltaMayor</t>
  </si>
  <si>
    <t>MuyAltaCatastrófico</t>
  </si>
  <si>
    <t>Muy Baja El riesgo afecta la imagen de alguna área de la organización</t>
  </si>
  <si>
    <t>Muy Baja El riesgo afecta la imagen de la entidad internamente, de conocimiento general, nivel interno, alta dirección, contratista y/o de provedores</t>
  </si>
  <si>
    <t>Muy Baja El riesgo afecta la imagen de la entidad con algunos usuarios de relevancia frente al logro de los objetivos</t>
  </si>
  <si>
    <t>Muy Baja El riesgo afecta la imagen de de la entidad con efecto publicitario sostenido a nivel administrativo</t>
  </si>
  <si>
    <t>Muy Baja El riesgo afecta la imagen de la entidad a nivel nacional, con efecto publicitarios sostenible a nivel país</t>
  </si>
  <si>
    <t>Baja El riesgo afecta la imagen de alguna área de la organización</t>
  </si>
  <si>
    <t>Baja El riesgo afecta la imagen de la entidad internamente, de conocimiento general, nivel interno, alta dirección, contratista y/o de provedores</t>
  </si>
  <si>
    <t>Baja El riesgo afecta la imagen de la entidad con algunos usuarios de relevancia frente al logro de los objetivos</t>
  </si>
  <si>
    <t>Baja El riesgo afecta la imagen de de la entidad con efecto publicitario sostenido a nivel administrativo</t>
  </si>
  <si>
    <t>Baja El riesgo afecta la imagen de la entidad a nivel nacional, con efecto publicitarios sostenible a nivel país</t>
  </si>
  <si>
    <t>Media El riesgo afecta la imagen de alguna área de la organización</t>
  </si>
  <si>
    <t>Media El riesgo afecta la imagen de la entidad internamente, de conocimiento general, nivel interno, alta dirección, contratista y/o de provedores</t>
  </si>
  <si>
    <t>Media El riesgo afecta la imagen de la entidad con algunos usuarios de relevancia frente al logro de los objetivos</t>
  </si>
  <si>
    <t>Media El riesgo afecta la imagen de de la entidad con efecto publicitario sostenido a nivel administrativo</t>
  </si>
  <si>
    <t>Media El riesgo afecta la imagen de la entidad a nivel nacional, con efecto publicitarios sostenible a nivel país</t>
  </si>
  <si>
    <t>Alta El riesgo afecta la imagen de alguna área de la organización</t>
  </si>
  <si>
    <t>Alta El riesgo afecta la imagen de la entidad internamente, de conocimiento general, nivel interno, alta dirección, contratista y/o de provedores</t>
  </si>
  <si>
    <t>Alta El riesgo afecta la imagen de la entidad con algunos usuarios de relevancia frente al logro de los objetivos</t>
  </si>
  <si>
    <t>Alta El riesgo afecta la imagen de de la entidad con efecto publicitario sostenido a nivel administrativo</t>
  </si>
  <si>
    <t>Alta El riesgo afecta la imagen de la entidad a nivel nacional, con efecto publicitarios sostenible a nivel país</t>
  </si>
  <si>
    <t>Muy Alta El riesgo afecta la imagen de alguna área de la organización</t>
  </si>
  <si>
    <t>Muy Alta El riesgo afecta la imagen de la entidad internamente, de conocimiento general, nivel interno, alta dirección, contratista y/o de provedores</t>
  </si>
  <si>
    <t>Muy Alta El riesgo afecta la imagen de la entidad con algunos usuarios de relevancia frente al logro de los objetivos</t>
  </si>
  <si>
    <t>Muy Alta El riesgo afecta la imagen de de la entidad con efecto publicitario sostenido a nivel administrativo</t>
  </si>
  <si>
    <t>Muy Alta El riesgo afecta la imagen de la entidad a nivel nacional, con efecto publicitarios sostenible a nivel país</t>
  </si>
  <si>
    <t>IMPACTO</t>
  </si>
  <si>
    <t>CLASIFICACIÓN DEL RIESGO</t>
  </si>
  <si>
    <t>CRITERIOS DE IMPACTO</t>
  </si>
  <si>
    <t>TIPO</t>
  </si>
  <si>
    <t xml:space="preserve">IMPLEMENTACIÓN </t>
  </si>
  <si>
    <t>DOCUMENTACIÓN</t>
  </si>
  <si>
    <t>FRECUENCIA</t>
  </si>
  <si>
    <t>EVIDENCIA</t>
  </si>
  <si>
    <t>ESTADO</t>
  </si>
  <si>
    <t>TRATAMIENTO</t>
  </si>
  <si>
    <t>Reputacional</t>
  </si>
  <si>
    <t>Finalizado</t>
  </si>
  <si>
    <t>Fraude Externo</t>
  </si>
  <si>
    <t>Sin documentar</t>
  </si>
  <si>
    <t>Evitar</t>
  </si>
  <si>
    <t>Fraude Interno</t>
  </si>
  <si>
    <t>Reducir(compartir)</t>
  </si>
  <si>
    <t>Fallas Tecnológicas</t>
  </si>
  <si>
    <t>Relaciones Laborales</t>
  </si>
  <si>
    <t>Reputacional(Corrupción)</t>
  </si>
  <si>
    <t>Cualquier afectación a la violacion de los derechos de los ciudadanos se considera con consecuencias altas</t>
  </si>
  <si>
    <t>Cualquier afectación a la violacion de los derechos de los ciudadanos se considera con consecuencias desastrosas</t>
  </si>
  <si>
    <t>Afecta la Prestación del Servicio de Administración de Justicia en 10%</t>
  </si>
  <si>
    <t>Afecta la Prestación del Servicio de Administración de Justicia en 15%</t>
  </si>
  <si>
    <t>Afecta la Prestación del Servicio de Administración de Justicia en 20%</t>
  </si>
  <si>
    <t>Afecta la Prestación del Servicio de Administración de Justicia en más del 50%</t>
  </si>
  <si>
    <t>Si el hecho llegara a presentarse, tendría consecuencias o efectos mínimos sobre la entidad</t>
  </si>
  <si>
    <t>Si el hecho llegara a presentarse, tendría bajo impacto o efecto sobre la entidad</t>
  </si>
  <si>
    <t>Si el hecho llegara a presentarse, tendría altas consecuencias o efectos sobre la entidad</t>
  </si>
  <si>
    <t>Si el hecho llegara a presentarse, tendría desastrosas consecuencias o efectos sobre la entidad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</si>
</sst>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240A]d&quot; de &quot;mmmm&quot; de &quot;yyyy;@"/>
  </numFmts>
  <fonts count="92" x14ac:knownFonts="1">
    <font>
      <sz val="11"/>
      <color theme="1"/>
      <name val="Calibri"/>
      <family val="2"/>
      <scheme val="minor"/>
    </font>
    <font>
      <sz val="11"/>
      <color theme="1"/>
      <name val="Arial Narrow"/>
      <family val="2"/>
    </font>
    <font>
      <sz val="14"/>
      <color theme="1"/>
      <name val="Arial Narrow"/>
      <family val="2"/>
    </font>
    <font>
      <b/>
      <sz val="11"/>
      <color theme="1"/>
      <name val="Arial Narrow"/>
      <family val="2"/>
    </font>
    <font>
      <b/>
      <sz val="11"/>
      <color theme="0"/>
      <name val="Arial Narrow"/>
      <family val="2"/>
    </font>
    <font>
      <b/>
      <sz val="14"/>
      <color theme="0"/>
      <name val="Arial Narrow"/>
      <family val="2"/>
    </font>
    <font>
      <b/>
      <sz val="16"/>
      <color theme="0"/>
      <name val="Arial Narrow"/>
      <family val="2"/>
    </font>
    <font>
      <b/>
      <sz val="22"/>
      <color theme="1"/>
      <name val="Arial"/>
      <family val="2"/>
    </font>
    <font>
      <sz val="10"/>
      <name val="Arial"/>
      <family val="2"/>
    </font>
    <font>
      <sz val="10"/>
      <name val="Arial Narrow"/>
      <family val="2"/>
    </font>
    <font>
      <b/>
      <u/>
      <sz val="11"/>
      <name val="Arial Narrow"/>
      <family val="2"/>
    </font>
    <font>
      <b/>
      <sz val="11"/>
      <name val="Arial Narrow"/>
      <family val="2"/>
    </font>
    <font>
      <sz val="11"/>
      <name val="Arial Narrow"/>
      <family val="2"/>
    </font>
    <font>
      <b/>
      <sz val="10"/>
      <name val="Arial Narrow"/>
      <family val="2"/>
    </font>
    <font>
      <sz val="12"/>
      <name val="Times New Roman"/>
      <family val="1"/>
    </font>
    <font>
      <b/>
      <sz val="9"/>
      <name val="Arial Narrow"/>
      <family val="2"/>
    </font>
    <font>
      <sz val="9"/>
      <name val="Arial Narrow"/>
      <family val="2"/>
    </font>
    <font>
      <b/>
      <sz val="9"/>
      <color theme="9" tint="-0.249977111117893"/>
      <name val="Arial Narrow"/>
      <family val="2"/>
    </font>
    <font>
      <b/>
      <sz val="9"/>
      <color theme="0"/>
      <name val="Arial Narrow"/>
      <family val="2"/>
    </font>
    <font>
      <sz val="11"/>
      <color rgb="FFFF0000"/>
      <name val="Calibri"/>
      <family val="2"/>
      <scheme val="minor"/>
    </font>
    <font>
      <b/>
      <sz val="11"/>
      <color theme="1"/>
      <name val="Calibri"/>
      <family val="2"/>
      <scheme val="minor"/>
    </font>
    <font>
      <sz val="11"/>
      <color theme="0"/>
      <name val="Calibri"/>
      <family val="2"/>
      <scheme val="minor"/>
    </font>
    <font>
      <b/>
      <sz val="26"/>
      <color theme="1"/>
      <name val="Arial Narrow"/>
      <family val="2"/>
    </font>
    <font>
      <b/>
      <sz val="18"/>
      <color theme="1"/>
      <name val="Arial Narrow"/>
      <family val="2"/>
    </font>
    <font>
      <sz val="16"/>
      <color theme="1"/>
      <name val="Arial Narrow"/>
      <family val="2"/>
    </font>
    <font>
      <sz val="16"/>
      <color rgb="FF000000"/>
      <name val="Arial Narrow"/>
      <family val="2"/>
    </font>
    <font>
      <sz val="18"/>
      <name val="Arial"/>
      <family val="2"/>
    </font>
    <font>
      <sz val="11"/>
      <name val="Calibri"/>
      <family val="2"/>
      <scheme val="minor"/>
    </font>
    <font>
      <sz val="24"/>
      <name val="Arial"/>
      <family val="2"/>
    </font>
    <font>
      <sz val="16"/>
      <color rgb="FFFF0000"/>
      <name val="Arial Narrow"/>
      <family val="2"/>
    </font>
    <font>
      <sz val="16"/>
      <color rgb="FFFF0000"/>
      <name val="Calibri"/>
      <family val="2"/>
      <scheme val="minor"/>
    </font>
    <font>
      <b/>
      <sz val="14"/>
      <color rgb="FF000000"/>
      <name val="Arial Narrow"/>
      <family val="2"/>
    </font>
    <font>
      <sz val="10"/>
      <color theme="1"/>
      <name val="Calibri"/>
      <family val="2"/>
      <scheme val="minor"/>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2"/>
      <name val="Arial Narrow"/>
      <family val="2"/>
    </font>
    <font>
      <sz val="12"/>
      <color theme="1"/>
      <name val="Arial Narrow"/>
      <family val="2"/>
    </font>
    <font>
      <b/>
      <sz val="9"/>
      <color theme="1"/>
      <name val="Arial Narrow"/>
      <family val="2"/>
    </font>
    <font>
      <b/>
      <sz val="20"/>
      <color theme="1"/>
      <name val="Calibri"/>
      <family val="2"/>
      <scheme val="minor"/>
    </font>
    <font>
      <b/>
      <sz val="12"/>
      <color rgb="FF000000"/>
      <name val="Calibri"/>
      <family val="2"/>
    </font>
    <font>
      <b/>
      <sz val="18"/>
      <color rgb="FF000000"/>
      <name val="Calibri"/>
      <family val="2"/>
    </font>
    <font>
      <b/>
      <sz val="11"/>
      <color rgb="FF002060"/>
      <name val="Arial Narrow"/>
      <family val="2"/>
    </font>
    <font>
      <b/>
      <i/>
      <sz val="10"/>
      <color theme="1"/>
      <name val="Calibri"/>
      <family val="2"/>
      <scheme val="minor"/>
    </font>
    <font>
      <sz val="11"/>
      <color theme="1"/>
      <name val="Arial"/>
      <family val="2"/>
    </font>
    <font>
      <b/>
      <sz val="10"/>
      <color theme="1"/>
      <name val="Arial"/>
      <family val="2"/>
    </font>
    <font>
      <b/>
      <sz val="10"/>
      <color theme="0"/>
      <name val="Arial"/>
      <family val="2"/>
    </font>
    <font>
      <sz val="11"/>
      <color theme="0"/>
      <name val="Arial"/>
      <family val="2"/>
    </font>
    <font>
      <b/>
      <sz val="26"/>
      <color theme="1"/>
      <name val="Calibri"/>
      <family val="2"/>
      <scheme val="minor"/>
    </font>
    <font>
      <b/>
      <i/>
      <sz val="11"/>
      <name val="Arial"/>
      <family val="2"/>
    </font>
    <font>
      <b/>
      <i/>
      <sz val="11"/>
      <color theme="1"/>
      <name val="Arial"/>
      <family val="2"/>
    </font>
    <font>
      <b/>
      <sz val="11"/>
      <color theme="1"/>
      <name val="Arial"/>
      <family val="2"/>
    </font>
    <font>
      <b/>
      <sz val="10"/>
      <color theme="0" tint="-4.9989318521683403E-2"/>
      <name val="Arial"/>
      <family val="2"/>
    </font>
    <font>
      <sz val="10"/>
      <color theme="1"/>
      <name val="Arial"/>
      <family val="2"/>
    </font>
    <font>
      <sz val="10"/>
      <color rgb="FF000000"/>
      <name val="Arial"/>
      <family val="2"/>
    </font>
    <font>
      <sz val="10"/>
      <color theme="0"/>
      <name val="Arial"/>
      <family val="2"/>
    </font>
    <font>
      <b/>
      <i/>
      <sz val="16"/>
      <name val="Calibri"/>
      <family val="2"/>
      <scheme val="minor"/>
    </font>
    <font>
      <b/>
      <sz val="26"/>
      <color theme="1"/>
      <name val="Arial"/>
      <family val="2"/>
    </font>
    <font>
      <b/>
      <sz val="24"/>
      <color rgb="FF000000"/>
      <name val="Arial"/>
      <family val="2"/>
    </font>
    <font>
      <sz val="26"/>
      <color rgb="FF000000"/>
      <name val="Arial"/>
      <family val="2"/>
    </font>
    <font>
      <sz val="26"/>
      <color rgb="FFFFFFFF"/>
      <name val="Arial"/>
      <family val="2"/>
    </font>
    <font>
      <b/>
      <sz val="18"/>
      <color theme="1"/>
      <name val="Arial"/>
      <family val="2"/>
    </font>
    <font>
      <b/>
      <sz val="18"/>
      <color rgb="FF000000"/>
      <name val="Arial"/>
      <family val="2"/>
    </font>
    <font>
      <sz val="18"/>
      <color rgb="FF000000"/>
      <name val="Arial"/>
      <family val="2"/>
    </font>
    <font>
      <sz val="18"/>
      <color rgb="FFFFFFFF"/>
      <name val="Arial"/>
      <family val="2"/>
    </font>
    <font>
      <b/>
      <sz val="22"/>
      <color theme="0"/>
      <name val="Arial Narrow"/>
      <family val="2"/>
    </font>
    <font>
      <sz val="26"/>
      <color theme="1"/>
      <name val="Arial"/>
      <family val="2"/>
    </font>
    <font>
      <sz val="11"/>
      <color theme="0"/>
      <name val="Arial Narrow"/>
      <family val="2"/>
    </font>
    <font>
      <sz val="11"/>
      <color rgb="FF000000"/>
      <name val="Arial"/>
      <family val="2"/>
    </font>
    <font>
      <b/>
      <sz val="16"/>
      <color theme="1"/>
      <name val="Calibri"/>
      <family val="2"/>
      <scheme val="minor"/>
    </font>
    <font>
      <b/>
      <sz val="20"/>
      <color rgb="FF000000"/>
      <name val="Calibri"/>
      <family val="2"/>
    </font>
    <font>
      <b/>
      <sz val="16"/>
      <color rgb="FF000000"/>
      <name val="Calibri"/>
      <family val="2"/>
    </font>
    <font>
      <sz val="9"/>
      <color theme="1"/>
      <name val="Arial Narrow"/>
      <family val="2"/>
    </font>
    <font>
      <b/>
      <sz val="11"/>
      <color theme="0"/>
      <name val="Arial"/>
      <family val="2"/>
    </font>
    <font>
      <i/>
      <sz val="10"/>
      <color rgb="FF000000"/>
      <name val="Arial"/>
      <family val="2"/>
    </font>
    <font>
      <b/>
      <i/>
      <sz val="14"/>
      <color theme="1"/>
      <name val="Arial"/>
      <family val="2"/>
    </font>
    <font>
      <b/>
      <sz val="14"/>
      <color theme="0"/>
      <name val="Arial"/>
      <family val="2"/>
    </font>
    <font>
      <b/>
      <sz val="14"/>
      <color theme="1"/>
      <name val="Arial"/>
      <family val="2"/>
    </font>
    <font>
      <b/>
      <sz val="12"/>
      <color rgb="FFFF0000"/>
      <name val="Arial"/>
      <family val="2"/>
    </font>
    <font>
      <b/>
      <sz val="12"/>
      <color rgb="FF00B050"/>
      <name val="Arial"/>
      <family val="2"/>
    </font>
    <font>
      <sz val="14"/>
      <color theme="1"/>
      <name val="Arial"/>
      <family val="2"/>
    </font>
    <font>
      <sz val="14"/>
      <name val="Arial"/>
      <family val="2"/>
    </font>
    <font>
      <sz val="14"/>
      <color theme="0"/>
      <name val="Arial Narrow"/>
      <family val="2"/>
    </font>
    <font>
      <sz val="11"/>
      <color rgb="FF000000"/>
      <name val="Calibri"/>
      <family val="2"/>
      <scheme val="minor"/>
    </font>
    <font>
      <sz val="11"/>
      <color rgb="FF000000"/>
      <name val="Calibri"/>
      <family val="2"/>
    </font>
    <font>
      <sz val="11"/>
      <color theme="1"/>
      <name val="Roboto"/>
    </font>
    <font>
      <b/>
      <sz val="11"/>
      <color theme="2"/>
      <name val="Arial Narrow"/>
      <family val="2"/>
    </font>
    <font>
      <sz val="11"/>
      <color theme="0"/>
      <name val="Arial Narrow"/>
      <family val="2"/>
    </font>
    <font>
      <b/>
      <sz val="11"/>
      <color theme="0"/>
      <name val="Arial Narrow"/>
      <family val="2"/>
    </font>
    <font>
      <sz val="11"/>
      <name val="Calibri"/>
      <family val="2"/>
    </font>
    <font>
      <sz val="11"/>
      <color theme="1"/>
      <name val="Calibri"/>
      <family val="2"/>
    </font>
  </fonts>
  <fills count="23">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002060"/>
        <bgColor indexed="64"/>
      </patternFill>
    </fill>
    <fill>
      <patternFill patternType="solid">
        <fgColor theme="0" tint="-0.14999847407452621"/>
        <bgColor indexed="64"/>
      </patternFill>
    </fill>
    <fill>
      <patternFill patternType="solid">
        <fgColor theme="7" tint="0.59999389629810485"/>
        <bgColor indexed="64"/>
      </patternFill>
    </fill>
    <fill>
      <patternFill patternType="solid">
        <fgColor rgb="FFBFBFBF"/>
        <bgColor indexed="64"/>
      </patternFill>
    </fill>
    <fill>
      <patternFill patternType="solid">
        <fgColor rgb="FF92D050"/>
        <bgColor indexed="64"/>
      </patternFill>
    </fill>
    <fill>
      <patternFill patternType="solid">
        <fgColor rgb="FF00B050"/>
        <bgColor indexed="64"/>
      </patternFill>
    </fill>
    <fill>
      <patternFill patternType="solid">
        <fgColor rgb="FFFFFF66"/>
        <bgColor indexed="64"/>
      </patternFill>
    </fill>
    <fill>
      <patternFill patternType="solid">
        <fgColor rgb="FFFFC000"/>
        <bgColor indexed="64"/>
      </patternFill>
    </fill>
    <fill>
      <patternFill patternType="solid">
        <fgColor rgb="FFFF0000"/>
        <bgColor indexed="64"/>
      </patternFill>
    </fill>
    <fill>
      <patternFill patternType="solid">
        <fgColor theme="9" tint="0.79998168889431442"/>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4" tint="-0.499984740745262"/>
        <bgColor indexed="64"/>
      </patternFill>
    </fill>
    <fill>
      <patternFill patternType="solid">
        <fgColor theme="0" tint="-0.34998626667073579"/>
        <bgColor indexed="64"/>
      </patternFill>
    </fill>
    <fill>
      <patternFill patternType="solid">
        <fgColor theme="0" tint="-0.499984740745262"/>
        <bgColor indexed="64"/>
      </patternFill>
    </fill>
    <fill>
      <patternFill patternType="solid">
        <fgColor theme="4" tint="0.39997558519241921"/>
        <bgColor indexed="64"/>
      </patternFill>
    </fill>
    <fill>
      <patternFill patternType="solid">
        <fgColor theme="7" tint="0.39997558519241921"/>
        <bgColor indexed="64"/>
      </patternFill>
    </fill>
  </fills>
  <borders count="104">
    <border>
      <left/>
      <right/>
      <top/>
      <bottom/>
      <diagonal/>
    </border>
    <border>
      <left style="dashed">
        <color theme="9" tint="-0.24994659260841701"/>
      </left>
      <right/>
      <top style="dashed">
        <color theme="9" tint="-0.24994659260841701"/>
      </top>
      <bottom/>
      <diagonal/>
    </border>
    <border>
      <left/>
      <right/>
      <top style="dashed">
        <color theme="9" tint="-0.24994659260841701"/>
      </top>
      <bottom/>
      <diagonal/>
    </border>
    <border>
      <left style="dashed">
        <color theme="9" tint="-0.24994659260841701"/>
      </left>
      <right/>
      <top/>
      <bottom style="dashed">
        <color theme="9" tint="-0.24994659260841701"/>
      </bottom>
      <diagonal/>
    </border>
    <border>
      <left/>
      <right/>
      <top/>
      <bottom style="dashed">
        <color theme="9" tint="-0.24994659260841701"/>
      </bottom>
      <diagonal/>
    </border>
    <border>
      <left style="dashed">
        <color theme="9" tint="-0.24994659260841701"/>
      </left>
      <right/>
      <top style="dashed">
        <color theme="9" tint="-0.24994659260841701"/>
      </top>
      <bottom style="dashed">
        <color theme="9" tint="-0.24994659260841701"/>
      </bottom>
      <diagonal/>
    </border>
    <border>
      <left/>
      <right style="dashed">
        <color theme="9" tint="-0.24994659260841701"/>
      </right>
      <top style="dashed">
        <color theme="9" tint="-0.24994659260841701"/>
      </top>
      <bottom style="dashed">
        <color theme="9" tint="-0.24994659260841701"/>
      </bottom>
      <diagonal/>
    </border>
    <border>
      <left/>
      <right/>
      <top style="dashed">
        <color theme="9" tint="-0.24994659260841701"/>
      </top>
      <bottom style="dashed">
        <color theme="9" tint="-0.24994659260841701"/>
      </bottom>
      <diagonal/>
    </border>
    <border>
      <left style="dashed">
        <color theme="9" tint="-0.24994659260841701"/>
      </left>
      <right style="dashed">
        <color theme="9" tint="-0.24994659260841701"/>
      </right>
      <top style="dashed">
        <color theme="9" tint="-0.24994659260841701"/>
      </top>
      <bottom/>
      <diagonal/>
    </border>
    <border>
      <left style="dashed">
        <color theme="9" tint="-0.24994659260841701"/>
      </left>
      <right style="dashed">
        <color theme="9" tint="-0.24994659260841701"/>
      </right>
      <top style="dashed">
        <color theme="9" tint="-0.24994659260841701"/>
      </top>
      <bottom style="dashed">
        <color theme="9" tint="-0.24994659260841701"/>
      </bottom>
      <diagonal/>
    </border>
    <border>
      <left style="dashed">
        <color theme="9" tint="-0.24994659260841701"/>
      </left>
      <right style="dashed">
        <color theme="9" tint="-0.24994659260841701"/>
      </right>
      <top/>
      <bottom style="dashed">
        <color theme="9" tint="-0.24994659260841701"/>
      </bottom>
      <diagonal/>
    </border>
    <border>
      <left style="dashed">
        <color theme="9" tint="-0.24994659260841701"/>
      </left>
      <right style="dashed">
        <color theme="9" tint="-0.24994659260841701"/>
      </right>
      <top/>
      <bottom/>
      <diagonal/>
    </border>
    <border>
      <left style="dashed">
        <color theme="9" tint="-0.24994659260841701"/>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rgb="FF000000"/>
      </right>
      <top/>
      <bottom style="medium">
        <color rgb="FF000000"/>
      </bottom>
      <diagonal/>
    </border>
    <border>
      <left/>
      <right/>
      <top/>
      <bottom style="medium">
        <color rgb="FF000000"/>
      </bottom>
      <diagonal/>
    </border>
    <border>
      <left style="dotted">
        <color rgb="FFF79646"/>
      </left>
      <right style="dotted">
        <color rgb="FFF79646"/>
      </right>
      <top/>
      <bottom style="dotted">
        <color rgb="FFF79646"/>
      </bottom>
      <diagonal/>
    </border>
    <border>
      <left style="dotted">
        <color rgb="FFF79646"/>
      </left>
      <right style="dotted">
        <color rgb="FFF79646"/>
      </right>
      <top style="dotted">
        <color rgb="FFF79646"/>
      </top>
      <bottom style="dotted">
        <color rgb="FFF79646"/>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dashed">
        <color theme="9" tint="-0.24994659260841701"/>
      </left>
      <right style="dashed">
        <color theme="9" tint="-0.24994659260841701"/>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dashed">
        <color theme="9" tint="-0.24994659260841701"/>
      </right>
      <top style="dashed">
        <color theme="9" tint="-0.24994659260841701"/>
      </top>
      <bottom/>
      <diagonal/>
    </border>
    <border>
      <left style="thin">
        <color indexed="64"/>
      </left>
      <right style="thin">
        <color indexed="64"/>
      </right>
      <top style="medium">
        <color indexed="64"/>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diagonal/>
    </border>
    <border>
      <left style="thick">
        <color theme="0"/>
      </left>
      <right style="thick">
        <color theme="0"/>
      </right>
      <top style="thick">
        <color theme="0"/>
      </top>
      <bottom/>
      <diagonal/>
    </border>
    <border>
      <left style="thick">
        <color theme="0"/>
      </left>
      <right/>
      <top style="thick">
        <color theme="0"/>
      </top>
      <bottom style="thick">
        <color theme="0"/>
      </bottom>
      <diagonal/>
    </border>
    <border>
      <left/>
      <right style="thick">
        <color theme="0"/>
      </right>
      <top style="thick">
        <color theme="0"/>
      </top>
      <bottom style="thick">
        <color theme="0"/>
      </bottom>
      <diagonal/>
    </border>
    <border>
      <left style="thick">
        <color theme="0"/>
      </left>
      <right style="thick">
        <color theme="0"/>
      </right>
      <top/>
      <bottom style="thick">
        <color theme="0"/>
      </bottom>
      <diagonal/>
    </border>
    <border>
      <left style="thin">
        <color rgb="FF000000"/>
      </left>
      <right style="thin">
        <color rgb="FF000000"/>
      </right>
      <top style="thin">
        <color rgb="FF000000"/>
      </top>
      <bottom style="thin">
        <color rgb="FF000000"/>
      </bottom>
      <diagonal/>
    </border>
    <border>
      <left style="thin">
        <color indexed="64"/>
      </left>
      <right/>
      <top style="medium">
        <color indexed="64"/>
      </top>
      <bottom style="thin">
        <color indexed="64"/>
      </bottom>
      <diagonal/>
    </border>
    <border>
      <left style="thick">
        <color theme="0"/>
      </left>
      <right/>
      <top style="thick">
        <color theme="0"/>
      </top>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ck">
        <color theme="0"/>
      </left>
      <right style="thick">
        <color theme="0"/>
      </right>
      <top/>
      <bottom/>
      <diagonal/>
    </border>
  </borders>
  <cellStyleXfs count="3">
    <xf numFmtId="0" fontId="0" fillId="0" borderId="0"/>
    <xf numFmtId="0" fontId="8" fillId="0" borderId="0"/>
    <xf numFmtId="0" fontId="14" fillId="0" borderId="0"/>
  </cellStyleXfs>
  <cellXfs count="454">
    <xf numFmtId="0" fontId="0" fillId="0" borderId="0" xfId="0"/>
    <xf numFmtId="0" fontId="1" fillId="3" borderId="0" xfId="0" applyFont="1" applyFill="1"/>
    <xf numFmtId="0" fontId="1" fillId="3" borderId="0" xfId="0" applyFont="1" applyFill="1" applyAlignment="1">
      <alignment horizontal="center" vertical="center"/>
    </xf>
    <xf numFmtId="0" fontId="1" fillId="3" borderId="0" xfId="0" applyFont="1" applyFill="1" applyAlignment="1">
      <alignment horizontal="left" vertical="center"/>
    </xf>
    <xf numFmtId="0" fontId="0" fillId="5" borderId="0" xfId="0" applyFill="1"/>
    <xf numFmtId="0" fontId="0" fillId="0" borderId="0" xfId="0" applyAlignment="1">
      <alignment horizontal="left" wrapText="1"/>
    </xf>
    <xf numFmtId="0" fontId="0" fillId="5" borderId="0" xfId="0" applyFill="1" applyAlignment="1">
      <alignment horizontal="center"/>
    </xf>
    <xf numFmtId="0" fontId="0" fillId="3" borderId="0" xfId="0" applyFill="1"/>
    <xf numFmtId="0" fontId="10" fillId="3" borderId="20" xfId="1" quotePrefix="1" applyFont="1" applyFill="1" applyBorder="1" applyAlignment="1">
      <alignment horizontal="left" vertical="top" wrapText="1"/>
    </xf>
    <xf numFmtId="0" fontId="11" fillId="3" borderId="0" xfId="1" quotePrefix="1" applyFont="1" applyFill="1" applyAlignment="1">
      <alignment horizontal="left" vertical="top" wrapText="1"/>
    </xf>
    <xf numFmtId="0" fontId="11" fillId="3" borderId="21" xfId="1" quotePrefix="1" applyFont="1" applyFill="1" applyBorder="1" applyAlignment="1">
      <alignment horizontal="left" vertical="top" wrapText="1"/>
    </xf>
    <xf numFmtId="0" fontId="9" fillId="3" borderId="20" xfId="1" applyFont="1" applyFill="1" applyBorder="1"/>
    <xf numFmtId="0" fontId="9" fillId="3" borderId="0" xfId="1" applyFont="1" applyFill="1"/>
    <xf numFmtId="0" fontId="13" fillId="3" borderId="0" xfId="1" applyFont="1" applyFill="1" applyAlignment="1">
      <alignment horizontal="left" vertical="center" wrapText="1"/>
    </xf>
    <xf numFmtId="0" fontId="9" fillId="3" borderId="0" xfId="1" applyFont="1" applyFill="1" applyAlignment="1">
      <alignment horizontal="left" vertical="center" wrapText="1"/>
    </xf>
    <xf numFmtId="0" fontId="9" fillId="3" borderId="0" xfId="1" quotePrefix="1" applyFont="1" applyFill="1" applyAlignment="1">
      <alignment horizontal="left" vertical="center" wrapText="1"/>
    </xf>
    <xf numFmtId="0" fontId="9" fillId="3" borderId="21" xfId="1" applyFont="1" applyFill="1" applyBorder="1"/>
    <xf numFmtId="0" fontId="15" fillId="3" borderId="0" xfId="0" applyFont="1" applyFill="1" applyAlignment="1">
      <alignment horizontal="left" vertical="center" wrapText="1"/>
    </xf>
    <xf numFmtId="0" fontId="16" fillId="3" borderId="0" xfId="0" applyFont="1" applyFill="1" applyAlignment="1">
      <alignment horizontal="left" vertical="top" wrapText="1"/>
    </xf>
    <xf numFmtId="0" fontId="22" fillId="3" borderId="0" xfId="0" applyFont="1" applyFill="1" applyAlignment="1">
      <alignment horizontal="center" vertical="center"/>
    </xf>
    <xf numFmtId="0" fontId="24" fillId="3" borderId="49" xfId="0" applyFont="1" applyFill="1" applyBorder="1" applyAlignment="1">
      <alignment vertical="top" wrapText="1"/>
    </xf>
    <xf numFmtId="0" fontId="24" fillId="3" borderId="50" xfId="0" applyFont="1" applyFill="1" applyBorder="1" applyAlignment="1">
      <alignment vertical="top" wrapText="1"/>
    </xf>
    <xf numFmtId="0" fontId="26" fillId="0" borderId="0" xfId="0" applyFont="1" applyAlignment="1">
      <alignment horizontal="center" vertical="center" wrapText="1"/>
    </xf>
    <xf numFmtId="0" fontId="27" fillId="3" borderId="0" xfId="0" applyFont="1" applyFill="1"/>
    <xf numFmtId="0" fontId="3" fillId="3" borderId="0" xfId="0" applyFont="1" applyFill="1" applyAlignment="1">
      <alignment horizontal="left" vertical="center"/>
    </xf>
    <xf numFmtId="0" fontId="28" fillId="3" borderId="0" xfId="0" applyFont="1" applyFill="1" applyAlignment="1">
      <alignment horizontal="center" vertical="center" wrapText="1"/>
    </xf>
    <xf numFmtId="0" fontId="21" fillId="3" borderId="0" xfId="0" applyFont="1" applyFill="1"/>
    <xf numFmtId="0" fontId="25" fillId="3" borderId="0" xfId="0" applyFont="1" applyFill="1" applyAlignment="1">
      <alignment horizontal="justify" vertical="center" wrapText="1" readingOrder="1"/>
    </xf>
    <xf numFmtId="0" fontId="3" fillId="3" borderId="0" xfId="0" applyFont="1" applyFill="1" applyAlignment="1">
      <alignment vertical="center"/>
    </xf>
    <xf numFmtId="0" fontId="21" fillId="0" borderId="0" xfId="0" applyFont="1"/>
    <xf numFmtId="0" fontId="25" fillId="0" borderId="0" xfId="0" applyFont="1" applyAlignment="1">
      <alignment horizontal="justify" vertical="center" wrapText="1" readingOrder="1"/>
    </xf>
    <xf numFmtId="0" fontId="29" fillId="0" borderId="0" xfId="0" applyFont="1" applyAlignment="1">
      <alignment vertical="center"/>
    </xf>
    <xf numFmtId="0" fontId="30" fillId="0" borderId="0" xfId="0" applyFont="1"/>
    <xf numFmtId="0" fontId="19" fillId="0" borderId="0" xfId="0" applyFont="1"/>
    <xf numFmtId="0" fontId="27" fillId="0" borderId="0" xfId="0" applyFont="1"/>
    <xf numFmtId="0" fontId="32" fillId="3" borderId="0" xfId="0" applyFont="1" applyFill="1"/>
    <xf numFmtId="0" fontId="33" fillId="3" borderId="0" xfId="0" applyFont="1" applyFill="1"/>
    <xf numFmtId="0" fontId="34" fillId="13" borderId="57" xfId="0" applyFont="1" applyFill="1" applyBorder="1" applyAlignment="1">
      <alignment horizontal="center" vertical="center" wrapText="1" readingOrder="1"/>
    </xf>
    <xf numFmtId="0" fontId="34" fillId="13" borderId="58" xfId="0" applyFont="1" applyFill="1" applyBorder="1" applyAlignment="1">
      <alignment horizontal="center" vertical="center" wrapText="1" readingOrder="1"/>
    </xf>
    <xf numFmtId="0" fontId="34" fillId="3" borderId="60" xfId="0" applyFont="1" applyFill="1" applyBorder="1" applyAlignment="1">
      <alignment horizontal="center" vertical="center" wrapText="1" readingOrder="1"/>
    </xf>
    <xf numFmtId="0" fontId="35" fillId="3" borderId="60" xfId="0" applyFont="1" applyFill="1" applyBorder="1" applyAlignment="1">
      <alignment horizontal="justify" vertical="center" wrapText="1" readingOrder="1"/>
    </xf>
    <xf numFmtId="9" fontId="34" fillId="3" borderId="61" xfId="0" applyNumberFormat="1" applyFont="1" applyFill="1" applyBorder="1" applyAlignment="1">
      <alignment horizontal="center" vertical="center" wrapText="1" readingOrder="1"/>
    </xf>
    <xf numFmtId="0" fontId="34" fillId="3" borderId="13" xfId="0" applyFont="1" applyFill="1" applyBorder="1" applyAlignment="1">
      <alignment horizontal="center" vertical="center" wrapText="1" readingOrder="1"/>
    </xf>
    <xf numFmtId="0" fontId="35" fillId="3" borderId="13" xfId="0" applyFont="1" applyFill="1" applyBorder="1" applyAlignment="1">
      <alignment horizontal="justify" vertical="center" wrapText="1" readingOrder="1"/>
    </xf>
    <xf numFmtId="9" fontId="34" fillId="3" borderId="63" xfId="0" applyNumberFormat="1" applyFont="1" applyFill="1" applyBorder="1" applyAlignment="1">
      <alignment horizontal="center" vertical="center" wrapText="1" readingOrder="1"/>
    </xf>
    <xf numFmtId="0" fontId="35" fillId="3" borderId="63" xfId="0" applyFont="1" applyFill="1" applyBorder="1" applyAlignment="1">
      <alignment horizontal="center" vertical="center" wrapText="1" readingOrder="1"/>
    </xf>
    <xf numFmtId="0" fontId="34" fillId="3" borderId="65" xfId="0" applyFont="1" applyFill="1" applyBorder="1" applyAlignment="1">
      <alignment horizontal="center" vertical="center" wrapText="1" readingOrder="1"/>
    </xf>
    <xf numFmtId="0" fontId="35" fillId="3" borderId="65" xfId="0" applyFont="1" applyFill="1" applyBorder="1" applyAlignment="1">
      <alignment horizontal="justify" vertical="center" wrapText="1" readingOrder="1"/>
    </xf>
    <xf numFmtId="0" fontId="35" fillId="3" borderId="66" xfId="0" applyFont="1" applyFill="1" applyBorder="1" applyAlignment="1">
      <alignment horizontal="center" vertical="center" wrapText="1" readingOrder="1"/>
    </xf>
    <xf numFmtId="0" fontId="39" fillId="3" borderId="0" xfId="0" applyFont="1" applyFill="1"/>
    <xf numFmtId="0" fontId="41" fillId="15" borderId="67" xfId="0" applyFont="1" applyFill="1" applyBorder="1" applyAlignment="1" applyProtection="1">
      <alignment horizontal="center" vertical="center" wrapText="1" readingOrder="1"/>
      <protection hidden="1"/>
    </xf>
    <xf numFmtId="0" fontId="41" fillId="15" borderId="68" xfId="0" applyFont="1" applyFill="1" applyBorder="1" applyAlignment="1" applyProtection="1">
      <alignment horizontal="center" vertical="center" wrapText="1" readingOrder="1"/>
      <protection hidden="1"/>
    </xf>
    <xf numFmtId="0" fontId="41" fillId="15" borderId="69" xfId="0" applyFont="1" applyFill="1" applyBorder="1" applyAlignment="1" applyProtection="1">
      <alignment horizontal="center" vertical="center" wrapText="1" readingOrder="1"/>
      <protection hidden="1"/>
    </xf>
    <xf numFmtId="0" fontId="41" fillId="16" borderId="67" xfId="0" applyFont="1" applyFill="1" applyBorder="1" applyAlignment="1" applyProtection="1">
      <alignment horizontal="center" wrapText="1" readingOrder="1"/>
      <protection hidden="1"/>
    </xf>
    <xf numFmtId="0" fontId="41" fillId="16" borderId="68" xfId="0" applyFont="1" applyFill="1" applyBorder="1" applyAlignment="1" applyProtection="1">
      <alignment horizontal="center" wrapText="1" readingOrder="1"/>
      <protection hidden="1"/>
    </xf>
    <xf numFmtId="0" fontId="41" fillId="15" borderId="20" xfId="0" applyFont="1" applyFill="1" applyBorder="1" applyAlignment="1" applyProtection="1">
      <alignment horizontal="center" vertical="center" wrapText="1" readingOrder="1"/>
      <protection hidden="1"/>
    </xf>
    <xf numFmtId="0" fontId="41" fillId="15" borderId="0" xfId="0" applyFont="1" applyFill="1" applyAlignment="1" applyProtection="1">
      <alignment horizontal="center" vertical="center" wrapText="1" readingOrder="1"/>
      <protection hidden="1"/>
    </xf>
    <xf numFmtId="0" fontId="41" fillId="15" borderId="21" xfId="0" applyFont="1" applyFill="1" applyBorder="1" applyAlignment="1" applyProtection="1">
      <alignment horizontal="center" vertical="center" wrapText="1" readingOrder="1"/>
      <protection hidden="1"/>
    </xf>
    <xf numFmtId="0" fontId="41" fillId="16" borderId="20" xfId="0" applyFont="1" applyFill="1" applyBorder="1" applyAlignment="1" applyProtection="1">
      <alignment horizontal="center" wrapText="1" readingOrder="1"/>
      <protection hidden="1"/>
    </xf>
    <xf numFmtId="0" fontId="41" fillId="16" borderId="0" xfId="0" applyFont="1" applyFill="1" applyAlignment="1" applyProtection="1">
      <alignment horizontal="center" wrapText="1" readingOrder="1"/>
      <protection hidden="1"/>
    </xf>
    <xf numFmtId="0" fontId="41" fillId="15" borderId="43" xfId="0" applyFont="1" applyFill="1" applyBorder="1" applyAlignment="1" applyProtection="1">
      <alignment horizontal="center" vertical="center" wrapText="1" readingOrder="1"/>
      <protection hidden="1"/>
    </xf>
    <xf numFmtId="0" fontId="41" fillId="15" borderId="44" xfId="0" applyFont="1" applyFill="1" applyBorder="1" applyAlignment="1" applyProtection="1">
      <alignment horizontal="center" vertical="center" wrapText="1" readingOrder="1"/>
      <protection hidden="1"/>
    </xf>
    <xf numFmtId="0" fontId="41" fillId="15" borderId="45" xfId="0" applyFont="1" applyFill="1" applyBorder="1" applyAlignment="1" applyProtection="1">
      <alignment horizontal="center" vertical="center" wrapText="1" readingOrder="1"/>
      <protection hidden="1"/>
    </xf>
    <xf numFmtId="0" fontId="41" fillId="16" borderId="43" xfId="0" applyFont="1" applyFill="1" applyBorder="1" applyAlignment="1" applyProtection="1">
      <alignment horizontal="center" wrapText="1" readingOrder="1"/>
      <protection hidden="1"/>
    </xf>
    <xf numFmtId="0" fontId="41" fillId="16" borderId="44" xfId="0" applyFont="1" applyFill="1" applyBorder="1" applyAlignment="1" applyProtection="1">
      <alignment horizontal="center" wrapText="1" readingOrder="1"/>
      <protection hidden="1"/>
    </xf>
    <xf numFmtId="0" fontId="41" fillId="17" borderId="68" xfId="0" applyFont="1" applyFill="1" applyBorder="1" applyAlignment="1" applyProtection="1">
      <alignment horizontal="center" wrapText="1" readingOrder="1"/>
      <protection hidden="1"/>
    </xf>
    <xf numFmtId="0" fontId="41" fillId="17" borderId="69" xfId="0" applyFont="1" applyFill="1" applyBorder="1" applyAlignment="1" applyProtection="1">
      <alignment horizontal="center" wrapText="1" readingOrder="1"/>
      <protection hidden="1"/>
    </xf>
    <xf numFmtId="0" fontId="41" fillId="17" borderId="20" xfId="0" applyFont="1" applyFill="1" applyBorder="1" applyAlignment="1" applyProtection="1">
      <alignment horizontal="center" wrapText="1" readingOrder="1"/>
      <protection hidden="1"/>
    </xf>
    <xf numFmtId="0" fontId="41" fillId="17" borderId="0" xfId="0" applyFont="1" applyFill="1" applyAlignment="1" applyProtection="1">
      <alignment horizontal="center" wrapText="1" readingOrder="1"/>
      <protection hidden="1"/>
    </xf>
    <xf numFmtId="0" fontId="41" fillId="17" borderId="21" xfId="0" applyFont="1" applyFill="1" applyBorder="1" applyAlignment="1" applyProtection="1">
      <alignment horizontal="center" wrapText="1" readingOrder="1"/>
      <protection hidden="1"/>
    </xf>
    <xf numFmtId="0" fontId="41" fillId="17" borderId="43" xfId="0" applyFont="1" applyFill="1" applyBorder="1" applyAlignment="1" applyProtection="1">
      <alignment horizontal="center" wrapText="1" readingOrder="1"/>
      <protection hidden="1"/>
    </xf>
    <xf numFmtId="0" fontId="41" fillId="17" borderId="44" xfId="0" applyFont="1" applyFill="1" applyBorder="1" applyAlignment="1" applyProtection="1">
      <alignment horizontal="center" wrapText="1" readingOrder="1"/>
      <protection hidden="1"/>
    </xf>
    <xf numFmtId="0" fontId="41" fillId="17" borderId="45" xfId="0" applyFont="1" applyFill="1" applyBorder="1" applyAlignment="1" applyProtection="1">
      <alignment horizontal="center" wrapText="1" readingOrder="1"/>
      <protection hidden="1"/>
    </xf>
    <xf numFmtId="0" fontId="41" fillId="8" borderId="67" xfId="0" applyFont="1" applyFill="1" applyBorder="1" applyAlignment="1" applyProtection="1">
      <alignment horizontal="center" wrapText="1" readingOrder="1"/>
      <protection hidden="1"/>
    </xf>
    <xf numFmtId="0" fontId="41" fillId="8" borderId="68" xfId="0" applyFont="1" applyFill="1" applyBorder="1" applyAlignment="1" applyProtection="1">
      <alignment horizontal="center" wrapText="1" readingOrder="1"/>
      <protection hidden="1"/>
    </xf>
    <xf numFmtId="0" fontId="41" fillId="8" borderId="69" xfId="0" applyFont="1" applyFill="1" applyBorder="1" applyAlignment="1" applyProtection="1">
      <alignment horizontal="center" wrapText="1" readingOrder="1"/>
      <protection hidden="1"/>
    </xf>
    <xf numFmtId="0" fontId="41" fillId="8" borderId="20" xfId="0" applyFont="1" applyFill="1" applyBorder="1" applyAlignment="1" applyProtection="1">
      <alignment horizontal="center" wrapText="1" readingOrder="1"/>
      <protection hidden="1"/>
    </xf>
    <xf numFmtId="0" fontId="41" fillId="8" borderId="0" xfId="0" applyFont="1" applyFill="1" applyAlignment="1" applyProtection="1">
      <alignment horizontal="center" wrapText="1" readingOrder="1"/>
      <protection hidden="1"/>
    </xf>
    <xf numFmtId="0" fontId="41" fillId="8" borderId="21" xfId="0" applyFont="1" applyFill="1" applyBorder="1" applyAlignment="1" applyProtection="1">
      <alignment horizontal="center" wrapText="1" readingOrder="1"/>
      <protection hidden="1"/>
    </xf>
    <xf numFmtId="0" fontId="41" fillId="8" borderId="43" xfId="0" applyFont="1" applyFill="1" applyBorder="1" applyAlignment="1" applyProtection="1">
      <alignment horizontal="center" wrapText="1" readingOrder="1"/>
      <protection hidden="1"/>
    </xf>
    <xf numFmtId="0" fontId="41" fillId="8" borderId="44" xfId="0" applyFont="1" applyFill="1" applyBorder="1" applyAlignment="1" applyProtection="1">
      <alignment horizontal="center" wrapText="1" readingOrder="1"/>
      <protection hidden="1"/>
    </xf>
    <xf numFmtId="0" fontId="41" fillId="8" borderId="45" xfId="0" applyFont="1" applyFill="1" applyBorder="1" applyAlignment="1" applyProtection="1">
      <alignment horizontal="center" wrapText="1" readingOrder="1"/>
      <protection hidden="1"/>
    </xf>
    <xf numFmtId="0" fontId="0" fillId="0" borderId="0" xfId="0" applyAlignment="1">
      <alignment wrapText="1"/>
    </xf>
    <xf numFmtId="0" fontId="0" fillId="0" borderId="0" xfId="0" applyAlignment="1">
      <alignment vertical="top" wrapText="1"/>
    </xf>
    <xf numFmtId="0" fontId="6" fillId="18" borderId="47" xfId="0" applyFont="1" applyFill="1" applyBorder="1" applyAlignment="1">
      <alignment horizontal="center" vertical="center" wrapText="1"/>
    </xf>
    <xf numFmtId="0" fontId="6" fillId="18" borderId="47" xfId="0" applyFont="1" applyFill="1" applyBorder="1" applyAlignment="1">
      <alignment horizontal="center" vertical="center"/>
    </xf>
    <xf numFmtId="0" fontId="44" fillId="0" borderId="0" xfId="0" applyFont="1" applyAlignment="1">
      <alignment horizontal="center"/>
    </xf>
    <xf numFmtId="0" fontId="45" fillId="0" borderId="0" xfId="0" applyFont="1"/>
    <xf numFmtId="0" fontId="47" fillId="4" borderId="0" xfId="0" applyFont="1" applyFill="1" applyAlignment="1" applyProtection="1">
      <alignment horizontal="left" vertical="center" wrapText="1"/>
      <protection locked="0"/>
    </xf>
    <xf numFmtId="0" fontId="47" fillId="4" borderId="0" xfId="0" applyFont="1" applyFill="1" applyAlignment="1" applyProtection="1">
      <alignment vertical="center" wrapText="1"/>
      <protection locked="0"/>
    </xf>
    <xf numFmtId="0" fontId="0" fillId="0" borderId="0" xfId="0" applyAlignment="1">
      <alignment horizontal="left"/>
    </xf>
    <xf numFmtId="0" fontId="48" fillId="0" borderId="0" xfId="0" applyFont="1" applyAlignment="1" applyProtection="1">
      <alignment horizontal="center" vertical="center"/>
      <protection locked="0"/>
    </xf>
    <xf numFmtId="0" fontId="46" fillId="0" borderId="0" xfId="0" applyFont="1" applyAlignment="1" applyProtection="1">
      <alignment horizontal="left" vertical="center"/>
      <protection locked="0"/>
    </xf>
    <xf numFmtId="0" fontId="47" fillId="0" borderId="0" xfId="0" applyFont="1" applyAlignment="1" applyProtection="1">
      <alignment horizontal="center" vertical="center"/>
      <protection locked="0"/>
    </xf>
    <xf numFmtId="0" fontId="20" fillId="0" borderId="0" xfId="0" applyFont="1" applyAlignment="1">
      <alignment horizontal="center"/>
    </xf>
    <xf numFmtId="0" fontId="46" fillId="21" borderId="0" xfId="0" applyFont="1" applyFill="1" applyAlignment="1" applyProtection="1">
      <alignment horizontal="left" vertical="center"/>
      <protection locked="0"/>
    </xf>
    <xf numFmtId="0" fontId="46" fillId="21" borderId="0" xfId="0" applyFont="1" applyFill="1" applyAlignment="1" applyProtection="1">
      <alignment horizontal="left" vertical="center" wrapText="1"/>
      <protection locked="0"/>
    </xf>
    <xf numFmtId="0" fontId="45" fillId="0" borderId="0" xfId="0" applyFont="1" applyAlignment="1" applyProtection="1">
      <alignment horizontal="center" vertical="center"/>
      <protection locked="0"/>
    </xf>
    <xf numFmtId="0" fontId="54" fillId="0" borderId="0" xfId="0" applyFont="1"/>
    <xf numFmtId="0" fontId="46" fillId="21" borderId="13" xfId="0" applyFont="1" applyFill="1" applyBorder="1" applyAlignment="1">
      <alignment horizontal="center" vertical="top" wrapText="1" readingOrder="1"/>
    </xf>
    <xf numFmtId="0" fontId="46" fillId="21" borderId="13" xfId="0" applyFont="1" applyFill="1" applyBorder="1" applyAlignment="1">
      <alignment horizontal="center" vertical="center" wrapText="1" readingOrder="1"/>
    </xf>
    <xf numFmtId="0" fontId="55" fillId="0" borderId="13" xfId="0" applyFont="1" applyBorder="1" applyAlignment="1">
      <alignment horizontal="center" vertical="center" wrapText="1"/>
    </xf>
    <xf numFmtId="0" fontId="45" fillId="3" borderId="0" xfId="0" applyFont="1" applyFill="1"/>
    <xf numFmtId="0" fontId="59" fillId="7" borderId="0" xfId="0" applyFont="1" applyFill="1" applyAlignment="1">
      <alignment horizontal="center" vertical="center" wrapText="1" readingOrder="1"/>
    </xf>
    <xf numFmtId="0" fontId="60" fillId="8" borderId="51" xfId="0" applyFont="1" applyFill="1" applyBorder="1" applyAlignment="1">
      <alignment horizontal="center" vertical="center" wrapText="1" readingOrder="1"/>
    </xf>
    <xf numFmtId="0" fontId="60" fillId="0" borderId="51" xfId="0" applyFont="1" applyBorder="1" applyAlignment="1">
      <alignment horizontal="center" vertical="center" wrapText="1" readingOrder="1"/>
    </xf>
    <xf numFmtId="0" fontId="60" fillId="0" borderId="51" xfId="0" applyFont="1" applyBorder="1" applyAlignment="1">
      <alignment horizontal="justify" vertical="center" wrapText="1" readingOrder="1"/>
    </xf>
    <xf numFmtId="0" fontId="60" fillId="9" borderId="52" xfId="0" applyFont="1" applyFill="1" applyBorder="1" applyAlignment="1">
      <alignment horizontal="center" vertical="center" wrapText="1" readingOrder="1"/>
    </xf>
    <xf numFmtId="0" fontId="60" fillId="0" borderId="52" xfId="0" applyFont="1" applyBorder="1" applyAlignment="1">
      <alignment horizontal="center" vertical="center" wrapText="1" readingOrder="1"/>
    </xf>
    <xf numFmtId="0" fontId="60" fillId="0" borderId="52" xfId="0" applyFont="1" applyBorder="1" applyAlignment="1">
      <alignment horizontal="justify" vertical="center" wrapText="1" readingOrder="1"/>
    </xf>
    <xf numFmtId="0" fontId="60" fillId="10" borderId="52" xfId="0" applyFont="1" applyFill="1" applyBorder="1" applyAlignment="1">
      <alignment horizontal="center" vertical="center" wrapText="1" readingOrder="1"/>
    </xf>
    <xf numFmtId="0" fontId="60" fillId="11" borderId="52" xfId="0" applyFont="1" applyFill="1" applyBorder="1" applyAlignment="1">
      <alignment horizontal="center" vertical="center" wrapText="1" readingOrder="1"/>
    </xf>
    <xf numFmtId="0" fontId="61" fillId="12" borderId="52" xfId="0" applyFont="1" applyFill="1" applyBorder="1" applyAlignment="1">
      <alignment horizontal="center" vertical="center" wrapText="1" readingOrder="1"/>
    </xf>
    <xf numFmtId="0" fontId="63" fillId="7" borderId="0" xfId="0" applyFont="1" applyFill="1" applyAlignment="1">
      <alignment horizontal="center" vertical="center" wrapText="1" readingOrder="1"/>
    </xf>
    <xf numFmtId="0" fontId="64" fillId="8" borderId="51" xfId="0" applyFont="1" applyFill="1" applyBorder="1" applyAlignment="1">
      <alignment horizontal="center" vertical="center" wrapText="1" readingOrder="1"/>
    </xf>
    <xf numFmtId="0" fontId="64" fillId="0" borderId="51" xfId="0" applyFont="1" applyBorder="1" applyAlignment="1">
      <alignment horizontal="justify" vertical="center" wrapText="1" readingOrder="1"/>
    </xf>
    <xf numFmtId="9" fontId="64" fillId="0" borderId="51" xfId="0" applyNumberFormat="1" applyFont="1" applyBorder="1" applyAlignment="1">
      <alignment horizontal="center" vertical="center" wrapText="1" readingOrder="1"/>
    </xf>
    <xf numFmtId="0" fontId="64" fillId="9" borderId="52" xfId="0" applyFont="1" applyFill="1" applyBorder="1" applyAlignment="1">
      <alignment horizontal="center" vertical="center" wrapText="1" readingOrder="1"/>
    </xf>
    <xf numFmtId="0" fontId="64" fillId="0" borderId="52" xfId="0" applyFont="1" applyBorder="1" applyAlignment="1">
      <alignment horizontal="justify" vertical="center" wrapText="1" readingOrder="1"/>
    </xf>
    <xf numFmtId="9" fontId="64" fillId="0" borderId="52" xfId="0" applyNumberFormat="1" applyFont="1" applyBorder="1" applyAlignment="1">
      <alignment horizontal="center" vertical="center" wrapText="1" readingOrder="1"/>
    </xf>
    <xf numFmtId="0" fontId="64" fillId="10" borderId="52" xfId="0" applyFont="1" applyFill="1" applyBorder="1" applyAlignment="1">
      <alignment horizontal="center" vertical="center" wrapText="1" readingOrder="1"/>
    </xf>
    <xf numFmtId="0" fontId="64" fillId="11" borderId="52" xfId="0" applyFont="1" applyFill="1" applyBorder="1" applyAlignment="1">
      <alignment horizontal="center" vertical="center" wrapText="1" readingOrder="1"/>
    </xf>
    <xf numFmtId="0" fontId="65" fillId="12" borderId="52" xfId="0" applyFont="1" applyFill="1" applyBorder="1" applyAlignment="1">
      <alignment horizontal="center" vertical="center" wrapText="1" readingOrder="1"/>
    </xf>
    <xf numFmtId="9" fontId="0" fillId="0" borderId="0" xfId="0" applyNumberFormat="1"/>
    <xf numFmtId="9" fontId="0" fillId="0" borderId="0" xfId="0" applyNumberFormat="1" applyAlignment="1">
      <alignment horizontal="center"/>
    </xf>
    <xf numFmtId="0" fontId="0" fillId="0" borderId="0" xfId="0" applyAlignment="1">
      <alignment horizontal="center"/>
    </xf>
    <xf numFmtId="0" fontId="0" fillId="0" borderId="0" xfId="0" applyAlignment="1">
      <alignment horizontal="left" vertical="center" wrapText="1"/>
    </xf>
    <xf numFmtId="0" fontId="4" fillId="4" borderId="8" xfId="0" applyFont="1" applyFill="1" applyBorder="1" applyAlignment="1">
      <alignment horizontal="center" vertical="center" textRotation="90"/>
    </xf>
    <xf numFmtId="9" fontId="0" fillId="3" borderId="0" xfId="0" applyNumberFormat="1" applyFill="1"/>
    <xf numFmtId="9" fontId="60" fillId="0" borderId="52" xfId="0" applyNumberFormat="1" applyFont="1" applyBorder="1" applyAlignment="1">
      <alignment horizontal="justify" vertical="center" wrapText="1" readingOrder="1"/>
    </xf>
    <xf numFmtId="0" fontId="0" fillId="0" borderId="13" xfId="0" applyBorder="1" applyAlignment="1">
      <alignment horizontal="left" vertical="center" wrapText="1"/>
    </xf>
    <xf numFmtId="0" fontId="32" fillId="3" borderId="13" xfId="0" applyFont="1" applyFill="1" applyBorder="1"/>
    <xf numFmtId="9" fontId="32" fillId="3" borderId="0" xfId="0" applyNumberFormat="1" applyFont="1" applyFill="1"/>
    <xf numFmtId="9" fontId="32" fillId="3" borderId="13" xfId="0" applyNumberFormat="1" applyFont="1" applyFill="1" applyBorder="1"/>
    <xf numFmtId="0" fontId="67" fillId="0" borderId="13" xfId="0" applyFont="1" applyBorder="1" applyAlignment="1">
      <alignment horizontal="left" vertical="center" wrapText="1"/>
    </xf>
    <xf numFmtId="0" fontId="67" fillId="0" borderId="0" xfId="0" applyFont="1" applyAlignment="1">
      <alignment horizontal="left" vertical="center" wrapText="1"/>
    </xf>
    <xf numFmtId="0" fontId="0" fillId="0" borderId="0" xfId="0" applyAlignment="1">
      <alignment vertical="center" wrapText="1"/>
    </xf>
    <xf numFmtId="0" fontId="68" fillId="3" borderId="0" xfId="0" applyFont="1" applyFill="1"/>
    <xf numFmtId="0" fontId="68" fillId="0" borderId="0" xfId="0" applyFont="1"/>
    <xf numFmtId="0" fontId="4" fillId="3" borderId="0" xfId="0" applyFont="1" applyFill="1" applyAlignment="1">
      <alignment horizontal="center" vertical="center"/>
    </xf>
    <xf numFmtId="0" fontId="4" fillId="2" borderId="0" xfId="0" applyFont="1" applyFill="1" applyAlignment="1">
      <alignment horizontal="center" vertical="center"/>
    </xf>
    <xf numFmtId="0" fontId="0" fillId="0" borderId="13" xfId="0" applyBorder="1" applyAlignment="1">
      <alignment vertical="center" wrapText="1"/>
    </xf>
    <xf numFmtId="0" fontId="34" fillId="5" borderId="60" xfId="0" applyFont="1" applyFill="1" applyBorder="1" applyAlignment="1">
      <alignment horizontal="center" vertical="center" wrapText="1" readingOrder="1"/>
    </xf>
    <xf numFmtId="0" fontId="34" fillId="5" borderId="13" xfId="0" applyFont="1" applyFill="1" applyBorder="1" applyAlignment="1">
      <alignment horizontal="center" vertical="center" wrapText="1" readingOrder="1"/>
    </xf>
    <xf numFmtId="0" fontId="6" fillId="18" borderId="53" xfId="0" applyFont="1" applyFill="1" applyBorder="1" applyAlignment="1">
      <alignment horizontal="center" vertical="center"/>
    </xf>
    <xf numFmtId="0" fontId="54" fillId="0" borderId="13" xfId="0" applyFont="1" applyBorder="1" applyAlignment="1">
      <alignment horizontal="left" vertical="center" wrapText="1"/>
    </xf>
    <xf numFmtId="0" fontId="24" fillId="3" borderId="48" xfId="0" applyFont="1" applyFill="1" applyBorder="1" applyAlignment="1">
      <alignment vertical="top" wrapText="1"/>
    </xf>
    <xf numFmtId="0" fontId="41" fillId="22" borderId="67" xfId="0" applyFont="1" applyFill="1" applyBorder="1" applyAlignment="1" applyProtection="1">
      <alignment horizontal="center" wrapText="1" readingOrder="1"/>
      <protection hidden="1"/>
    </xf>
    <xf numFmtId="0" fontId="41" fillId="22" borderId="68" xfId="0" applyFont="1" applyFill="1" applyBorder="1" applyAlignment="1" applyProtection="1">
      <alignment horizontal="center" wrapText="1" readingOrder="1"/>
      <protection hidden="1"/>
    </xf>
    <xf numFmtId="0" fontId="41" fillId="22" borderId="69" xfId="0" applyFont="1" applyFill="1" applyBorder="1" applyAlignment="1" applyProtection="1">
      <alignment horizontal="center" wrapText="1" readingOrder="1"/>
      <protection hidden="1"/>
    </xf>
    <xf numFmtId="0" fontId="41" fillId="22" borderId="20" xfId="0" applyFont="1" applyFill="1" applyBorder="1" applyAlignment="1" applyProtection="1">
      <alignment horizontal="center" wrapText="1" readingOrder="1"/>
      <protection hidden="1"/>
    </xf>
    <xf numFmtId="0" fontId="41" fillId="22" borderId="0" xfId="0" applyFont="1" applyFill="1" applyAlignment="1" applyProtection="1">
      <alignment horizontal="center" wrapText="1" readingOrder="1"/>
      <protection hidden="1"/>
    </xf>
    <xf numFmtId="0" fontId="41" fillId="22" borderId="21" xfId="0" applyFont="1" applyFill="1" applyBorder="1" applyAlignment="1" applyProtection="1">
      <alignment horizontal="center" wrapText="1" readingOrder="1"/>
      <protection hidden="1"/>
    </xf>
    <xf numFmtId="0" fontId="41" fillId="22" borderId="43" xfId="0" applyFont="1" applyFill="1" applyBorder="1" applyAlignment="1" applyProtection="1">
      <alignment horizontal="center" wrapText="1" readingOrder="1"/>
      <protection hidden="1"/>
    </xf>
    <xf numFmtId="0" fontId="41" fillId="22" borderId="44" xfId="0" applyFont="1" applyFill="1" applyBorder="1" applyAlignment="1" applyProtection="1">
      <alignment horizontal="center" wrapText="1" readingOrder="1"/>
      <protection hidden="1"/>
    </xf>
    <xf numFmtId="0" fontId="41" fillId="22" borderId="45" xfId="0" applyFont="1" applyFill="1" applyBorder="1" applyAlignment="1" applyProtection="1">
      <alignment horizontal="center" wrapText="1" readingOrder="1"/>
      <protection hidden="1"/>
    </xf>
    <xf numFmtId="0" fontId="42" fillId="22" borderId="68" xfId="0" applyFont="1" applyFill="1" applyBorder="1" applyAlignment="1" applyProtection="1">
      <alignment horizontal="center" wrapText="1" readingOrder="1"/>
      <protection hidden="1"/>
    </xf>
    <xf numFmtId="0" fontId="52" fillId="19" borderId="0" xfId="0" applyFont="1" applyFill="1" applyAlignment="1" applyProtection="1">
      <alignment vertical="center" wrapText="1"/>
      <protection locked="0"/>
    </xf>
    <xf numFmtId="0" fontId="45" fillId="0" borderId="0" xfId="0" applyFont="1" applyAlignment="1" applyProtection="1">
      <alignment vertical="center"/>
      <protection locked="0"/>
    </xf>
    <xf numFmtId="0" fontId="52" fillId="0" borderId="0" xfId="0" applyFont="1" applyAlignment="1" applyProtection="1">
      <alignment vertical="center"/>
      <protection locked="0"/>
    </xf>
    <xf numFmtId="0" fontId="45" fillId="0" borderId="0" xfId="0" applyFont="1" applyAlignment="1">
      <alignment vertical="center"/>
    </xf>
    <xf numFmtId="0" fontId="51" fillId="0" borderId="0" xfId="0" applyFont="1" applyAlignment="1" applyProtection="1">
      <alignment horizontal="center" vertical="center"/>
      <protection locked="0"/>
    </xf>
    <xf numFmtId="0" fontId="74" fillId="20" borderId="0" xfId="0" applyFont="1" applyFill="1" applyAlignment="1" applyProtection="1">
      <alignment horizontal="center" vertical="center" wrapText="1"/>
      <protection locked="0"/>
    </xf>
    <xf numFmtId="0" fontId="46" fillId="0" borderId="13" xfId="0" applyFont="1" applyBorder="1" applyAlignment="1">
      <alignment horizontal="center" vertical="center" wrapText="1"/>
    </xf>
    <xf numFmtId="0" fontId="54" fillId="0" borderId="13" xfId="0" applyFont="1" applyBorder="1" applyAlignment="1">
      <alignment vertical="center" wrapText="1"/>
    </xf>
    <xf numFmtId="0" fontId="55" fillId="0" borderId="13" xfId="0" applyFont="1" applyBorder="1" applyAlignment="1">
      <alignment vertical="center" wrapText="1"/>
    </xf>
    <xf numFmtId="0" fontId="54" fillId="0" borderId="0" xfId="0" applyFont="1" applyAlignment="1">
      <alignment vertical="center"/>
    </xf>
    <xf numFmtId="0" fontId="54" fillId="0" borderId="0" xfId="0" applyFont="1" applyAlignment="1">
      <alignment vertical="center" wrapText="1"/>
    </xf>
    <xf numFmtId="0" fontId="55" fillId="0" borderId="82" xfId="0" applyFont="1" applyBorder="1" applyAlignment="1">
      <alignment horizontal="left" vertical="center" wrapText="1"/>
    </xf>
    <xf numFmtId="0" fontId="46" fillId="21" borderId="82" xfId="0" applyFont="1" applyFill="1" applyBorder="1" applyAlignment="1">
      <alignment horizontal="center" vertical="top" wrapText="1" readingOrder="1"/>
    </xf>
    <xf numFmtId="0" fontId="8" fillId="0" borderId="13" xfId="0" applyFont="1" applyBorder="1" applyAlignment="1">
      <alignment vertical="center" wrapText="1"/>
    </xf>
    <xf numFmtId="0" fontId="56" fillId="0" borderId="0" xfId="0" applyFont="1" applyAlignment="1">
      <alignment vertical="center"/>
    </xf>
    <xf numFmtId="0" fontId="55" fillId="0" borderId="13" xfId="0" applyFont="1" applyBorder="1" applyAlignment="1">
      <alignment horizontal="left" vertical="center" wrapText="1"/>
    </xf>
    <xf numFmtId="0" fontId="46" fillId="0" borderId="82" xfId="0" applyFont="1" applyBorder="1" applyAlignment="1">
      <alignment horizontal="center" vertical="center" wrapText="1"/>
    </xf>
    <xf numFmtId="0" fontId="45" fillId="0" borderId="0" xfId="0" applyFont="1" applyAlignment="1">
      <alignment horizontal="left" vertical="center"/>
    </xf>
    <xf numFmtId="0" fontId="45" fillId="0" borderId="0" xfId="0" applyFont="1" applyAlignment="1">
      <alignment horizontal="center" vertical="center"/>
    </xf>
    <xf numFmtId="0" fontId="78" fillId="5" borderId="13" xfId="0" applyFont="1" applyFill="1" applyBorder="1" applyAlignment="1">
      <alignment horizontal="center" vertical="center"/>
    </xf>
    <xf numFmtId="0" fontId="77" fillId="20" borderId="13" xfId="0" applyFont="1" applyFill="1" applyBorder="1" applyAlignment="1">
      <alignment horizontal="center" vertical="center"/>
    </xf>
    <xf numFmtId="0" fontId="77" fillId="20" borderId="13" xfId="0" applyFont="1" applyFill="1" applyBorder="1" applyAlignment="1">
      <alignment vertical="center" wrapText="1"/>
    </xf>
    <xf numFmtId="0" fontId="54" fillId="0" borderId="60" xfId="0" applyFont="1" applyBorder="1" applyAlignment="1">
      <alignment horizontal="left" vertical="center" wrapText="1"/>
    </xf>
    <xf numFmtId="0" fontId="8" fillId="0" borderId="13" xfId="0" applyFont="1" applyBorder="1" applyAlignment="1">
      <alignment horizontal="left" vertical="center" wrapText="1"/>
    </xf>
    <xf numFmtId="0" fontId="79" fillId="0" borderId="13" xfId="0" applyFont="1" applyBorder="1" applyAlignment="1">
      <alignment vertical="center" wrapText="1"/>
    </xf>
    <xf numFmtId="0" fontId="69" fillId="0" borderId="0" xfId="0" applyFont="1"/>
    <xf numFmtId="0" fontId="80" fillId="0" borderId="13" xfId="0" applyFont="1" applyBorder="1" applyAlignment="1">
      <alignment vertical="center" wrapText="1"/>
    </xf>
    <xf numFmtId="0" fontId="78" fillId="0" borderId="13" xfId="0" applyFont="1" applyBorder="1" applyAlignment="1">
      <alignment horizontal="center" vertical="center" wrapText="1"/>
    </xf>
    <xf numFmtId="0" fontId="81" fillId="0" borderId="0" xfId="0" applyFont="1" applyAlignment="1">
      <alignment horizontal="left"/>
    </xf>
    <xf numFmtId="0" fontId="82" fillId="0" borderId="0" xfId="0" applyFont="1" applyAlignment="1">
      <alignment horizontal="center" vertical="center"/>
    </xf>
    <xf numFmtId="0" fontId="81" fillId="0" borderId="0" xfId="0" applyFont="1" applyAlignment="1">
      <alignment horizontal="center" vertical="center"/>
    </xf>
    <xf numFmtId="0" fontId="27" fillId="0" borderId="13" xfId="0" applyFont="1" applyBorder="1" applyAlignment="1" applyProtection="1">
      <alignment vertical="center" wrapText="1"/>
      <protection locked="0"/>
    </xf>
    <xf numFmtId="0" fontId="27" fillId="0" borderId="13" xfId="0" applyFont="1" applyBorder="1" applyAlignment="1" applyProtection="1">
      <alignment horizontal="left" vertical="center" wrapText="1"/>
      <protection locked="0"/>
    </xf>
    <xf numFmtId="0" fontId="27" fillId="0" borderId="82" xfId="0" applyFont="1" applyBorder="1" applyAlignment="1" applyProtection="1">
      <alignment horizontal="left" vertical="center" wrapText="1"/>
      <protection locked="0"/>
    </xf>
    <xf numFmtId="0" fontId="0" fillId="0" borderId="0" xfId="0" applyAlignment="1">
      <alignment vertical="center"/>
    </xf>
    <xf numFmtId="0" fontId="1" fillId="3" borderId="0" xfId="0" applyFont="1" applyFill="1" applyAlignment="1">
      <alignment vertical="center"/>
    </xf>
    <xf numFmtId="0" fontId="0" fillId="0" borderId="13" xfId="0" applyBorder="1" applyAlignment="1">
      <alignment horizontal="center" vertical="center" wrapText="1"/>
    </xf>
    <xf numFmtId="9" fontId="0" fillId="0" borderId="13" xfId="0" applyNumberFormat="1" applyBorder="1" applyAlignment="1">
      <alignment horizontal="center" vertical="center" wrapText="1"/>
    </xf>
    <xf numFmtId="0" fontId="27" fillId="0" borderId="82" xfId="0" applyFont="1" applyBorder="1" applyAlignment="1">
      <alignment horizontal="left" vertical="center" wrapText="1"/>
    </xf>
    <xf numFmtId="0" fontId="27" fillId="0" borderId="78" xfId="0" applyFont="1" applyBorder="1" applyAlignment="1">
      <alignment horizontal="left" vertical="center" wrapText="1"/>
    </xf>
    <xf numFmtId="0" fontId="27" fillId="0" borderId="60" xfId="0" applyFont="1" applyBorder="1" applyAlignment="1">
      <alignment horizontal="left" vertical="center" wrapText="1"/>
    </xf>
    <xf numFmtId="0" fontId="0" fillId="0" borderId="82" xfId="0" applyBorder="1" applyAlignment="1">
      <alignment horizontal="left" vertical="center" wrapText="1"/>
    </xf>
    <xf numFmtId="0" fontId="0" fillId="0" borderId="78" xfId="0" applyBorder="1" applyAlignment="1">
      <alignment horizontal="left" vertical="center" wrapText="1"/>
    </xf>
    <xf numFmtId="0" fontId="4" fillId="4" borderId="8" xfId="0" applyFont="1" applyFill="1" applyBorder="1" applyAlignment="1">
      <alignment horizontal="center" vertical="center" textRotation="90" wrapText="1"/>
    </xf>
    <xf numFmtId="0" fontId="4" fillId="4" borderId="11" xfId="0" applyFont="1" applyFill="1" applyBorder="1" applyAlignment="1">
      <alignment horizontal="center" vertical="center" textRotation="90" wrapText="1"/>
    </xf>
    <xf numFmtId="0" fontId="4" fillId="4" borderId="83" xfId="0" applyFont="1" applyFill="1" applyBorder="1" applyAlignment="1">
      <alignment horizontal="center" vertical="center" textRotation="90" wrapText="1"/>
    </xf>
    <xf numFmtId="0" fontId="84" fillId="3" borderId="96" xfId="0" applyFont="1" applyFill="1" applyBorder="1" applyAlignment="1">
      <alignment horizontal="center" vertical="center"/>
    </xf>
    <xf numFmtId="0" fontId="84" fillId="3" borderId="96" xfId="0" applyFont="1" applyFill="1" applyBorder="1"/>
    <xf numFmtId="0" fontId="27" fillId="0" borderId="79" xfId="0" applyFont="1" applyBorder="1" applyAlignment="1" applyProtection="1">
      <alignment horizontal="left" vertical="center" wrapText="1"/>
      <protection locked="0"/>
    </xf>
    <xf numFmtId="0" fontId="27" fillId="0" borderId="84" xfId="0" applyFont="1" applyBorder="1" applyAlignment="1" applyProtection="1">
      <alignment horizontal="left" vertical="center" wrapText="1"/>
      <protection locked="0"/>
    </xf>
    <xf numFmtId="0" fontId="27" fillId="0" borderId="79" xfId="0" applyFont="1" applyBorder="1" applyAlignment="1" applyProtection="1">
      <alignment vertical="center" wrapText="1"/>
      <protection locked="0"/>
    </xf>
    <xf numFmtId="0" fontId="68" fillId="4" borderId="0" xfId="0" applyFont="1" applyFill="1"/>
    <xf numFmtId="14" fontId="84" fillId="3" borderId="96" xfId="0" applyNumberFormat="1" applyFont="1" applyFill="1" applyBorder="1" applyAlignment="1">
      <alignment horizontal="center" vertical="center"/>
    </xf>
    <xf numFmtId="14" fontId="84" fillId="3" borderId="99" xfId="0" applyNumberFormat="1" applyFont="1" applyFill="1" applyBorder="1" applyAlignment="1">
      <alignment horizontal="center" vertical="center"/>
    </xf>
    <xf numFmtId="0" fontId="27" fillId="0" borderId="88" xfId="0" applyFont="1" applyBorder="1" applyAlignment="1" applyProtection="1">
      <alignment horizontal="left" vertical="center" wrapText="1"/>
      <protection locked="0"/>
    </xf>
    <xf numFmtId="0" fontId="87" fillId="4" borderId="92" xfId="0" applyFont="1" applyFill="1" applyBorder="1" applyAlignment="1">
      <alignment horizontal="center" vertical="center" wrapText="1"/>
    </xf>
    <xf numFmtId="0" fontId="27" fillId="0" borderId="97" xfId="0" applyFont="1" applyBorder="1" applyAlignment="1" applyProtection="1">
      <alignment horizontal="left" vertical="center" wrapText="1"/>
      <protection locked="0"/>
    </xf>
    <xf numFmtId="0" fontId="88" fillId="0" borderId="0" xfId="0" applyFont="1"/>
    <xf numFmtId="0" fontId="89" fillId="2" borderId="0" xfId="0" applyFont="1" applyFill="1" applyAlignment="1">
      <alignment horizontal="center" vertical="center"/>
    </xf>
    <xf numFmtId="0" fontId="27" fillId="0" borderId="100" xfId="0" applyFont="1" applyBorder="1" applyAlignment="1" applyProtection="1">
      <alignment vertical="center" wrapText="1"/>
      <protection locked="0"/>
    </xf>
    <xf numFmtId="0" fontId="27" fillId="0" borderId="96" xfId="0" applyFont="1" applyBorder="1" applyAlignment="1" applyProtection="1">
      <alignment vertical="center" wrapText="1"/>
      <protection locked="0"/>
    </xf>
    <xf numFmtId="0" fontId="0" fillId="0" borderId="80" xfId="0" applyBorder="1" applyAlignment="1">
      <alignment vertical="center" wrapText="1"/>
    </xf>
    <xf numFmtId="0" fontId="27" fillId="0" borderId="80" xfId="0" applyFont="1" applyBorder="1" applyAlignment="1" applyProtection="1">
      <alignment horizontal="left" vertical="center" wrapText="1"/>
      <protection locked="0"/>
    </xf>
    <xf numFmtId="0" fontId="27" fillId="0" borderId="18" xfId="0" applyFont="1" applyBorder="1" applyAlignment="1" applyProtection="1">
      <alignment horizontal="left" vertical="center" wrapText="1"/>
      <protection locked="0"/>
    </xf>
    <xf numFmtId="0" fontId="27" fillId="0" borderId="13" xfId="0" applyFont="1" applyBorder="1" applyAlignment="1">
      <alignment horizontal="left" vertical="center" wrapText="1"/>
    </xf>
    <xf numFmtId="0" fontId="84" fillId="3" borderId="13" xfId="0" applyFont="1" applyFill="1" applyBorder="1" applyAlignment="1">
      <alignment horizontal="center" vertical="center"/>
    </xf>
    <xf numFmtId="0" fontId="84" fillId="3" borderId="13" xfId="0" applyFont="1" applyFill="1" applyBorder="1"/>
    <xf numFmtId="14" fontId="84" fillId="3" borderId="13" xfId="0" applyNumberFormat="1" applyFont="1" applyFill="1" applyBorder="1" applyAlignment="1">
      <alignment horizontal="center" vertical="center"/>
    </xf>
    <xf numFmtId="0" fontId="27" fillId="17" borderId="13" xfId="0" applyFont="1" applyFill="1" applyBorder="1" applyAlignment="1" applyProtection="1">
      <alignment horizontal="left" vertical="center" wrapText="1"/>
      <protection locked="0"/>
    </xf>
    <xf numFmtId="0" fontId="27" fillId="3" borderId="13" xfId="0" applyFont="1" applyFill="1" applyBorder="1" applyAlignment="1">
      <alignment vertical="center" wrapText="1"/>
    </xf>
    <xf numFmtId="0" fontId="27" fillId="0" borderId="102" xfId="0" applyFont="1" applyBorder="1" applyAlignment="1" applyProtection="1">
      <alignment vertical="center" wrapText="1"/>
      <protection locked="0"/>
    </xf>
    <xf numFmtId="0" fontId="0" fillId="17" borderId="13" xfId="0" applyFill="1" applyBorder="1" applyAlignment="1">
      <alignment vertical="center" wrapText="1"/>
    </xf>
    <xf numFmtId="0" fontId="27" fillId="0" borderId="13" xfId="0" applyFont="1" applyBorder="1" applyAlignment="1">
      <alignment vertical="center" wrapText="1"/>
    </xf>
    <xf numFmtId="0" fontId="27" fillId="17" borderId="13" xfId="0" applyFont="1" applyFill="1" applyBorder="1" applyAlignment="1">
      <alignment horizontal="left" vertical="center" wrapText="1"/>
    </xf>
    <xf numFmtId="0" fontId="0" fillId="17" borderId="13" xfId="0" applyFill="1" applyBorder="1" applyAlignment="1">
      <alignment horizontal="left" vertical="center" wrapText="1"/>
    </xf>
    <xf numFmtId="164" fontId="46" fillId="19" borderId="0" xfId="0" applyNumberFormat="1" applyFont="1" applyFill="1" applyAlignment="1" applyProtection="1">
      <alignment horizontal="center" vertical="center" wrapText="1"/>
      <protection locked="0"/>
    </xf>
    <xf numFmtId="0" fontId="46" fillId="19" borderId="0" xfId="0" applyFont="1" applyFill="1" applyAlignment="1" applyProtection="1">
      <alignment horizontal="center" vertical="center" wrapText="1"/>
      <protection locked="0"/>
    </xf>
    <xf numFmtId="0" fontId="57" fillId="0" borderId="0" xfId="0" applyFont="1" applyAlignment="1">
      <alignment horizontal="center" wrapText="1"/>
    </xf>
    <xf numFmtId="0" fontId="49" fillId="0" borderId="0" xfId="0" applyFont="1" applyAlignment="1">
      <alignment horizontal="center"/>
    </xf>
    <xf numFmtId="0" fontId="8" fillId="0" borderId="82" xfId="0" applyFont="1" applyBorder="1" applyAlignment="1">
      <alignment horizontal="left" vertical="center" wrapText="1"/>
    </xf>
    <xf numFmtId="0" fontId="8" fillId="0" borderId="60" xfId="0" applyFont="1" applyBorder="1" applyAlignment="1">
      <alignment horizontal="left" vertical="center" wrapText="1"/>
    </xf>
    <xf numFmtId="0" fontId="55" fillId="0" borderId="82" xfId="0" applyFont="1" applyBorder="1" applyAlignment="1">
      <alignment horizontal="left" vertical="center" wrapText="1"/>
    </xf>
    <xf numFmtId="0" fontId="55" fillId="0" borderId="78" xfId="0" applyFont="1" applyBorder="1" applyAlignment="1">
      <alignment horizontal="left" vertical="center" wrapText="1"/>
    </xf>
    <xf numFmtId="0" fontId="55" fillId="0" borderId="82" xfId="0" applyFont="1" applyBorder="1" applyAlignment="1">
      <alignment horizontal="center" vertical="center" wrapText="1"/>
    </xf>
    <xf numFmtId="0" fontId="55" fillId="0" borderId="78" xfId="0" applyFont="1" applyBorder="1" applyAlignment="1">
      <alignment horizontal="center" vertical="center" wrapText="1"/>
    </xf>
    <xf numFmtId="0" fontId="55" fillId="0" borderId="60" xfId="0" applyFont="1" applyBorder="1" applyAlignment="1">
      <alignment horizontal="left" vertical="center" wrapText="1"/>
    </xf>
    <xf numFmtId="0" fontId="53" fillId="4" borderId="13" xfId="0" applyFont="1" applyFill="1" applyBorder="1" applyAlignment="1">
      <alignment horizontal="center" vertical="top" wrapText="1" readingOrder="1"/>
    </xf>
    <xf numFmtId="0" fontId="8" fillId="0" borderId="78" xfId="0" applyFont="1" applyBorder="1" applyAlignment="1">
      <alignment horizontal="left" vertical="center" wrapText="1"/>
    </xf>
    <xf numFmtId="0" fontId="51" fillId="0" borderId="0" xfId="0" applyFont="1" applyAlignment="1" applyProtection="1">
      <alignment horizontal="center" vertical="center"/>
      <protection locked="0"/>
    </xf>
    <xf numFmtId="0" fontId="74" fillId="20" borderId="0" xfId="0" applyFont="1" applyFill="1" applyAlignment="1" applyProtection="1">
      <alignment horizontal="center" vertical="center" wrapText="1"/>
      <protection locked="0"/>
    </xf>
    <xf numFmtId="0" fontId="74" fillId="20" borderId="0" xfId="0" applyFont="1" applyFill="1" applyAlignment="1" applyProtection="1">
      <alignment horizontal="center" vertical="center"/>
      <protection locked="0"/>
    </xf>
    <xf numFmtId="0" fontId="47" fillId="19" borderId="0" xfId="0" applyFont="1" applyFill="1" applyAlignment="1" applyProtection="1">
      <alignment horizontal="justify" vertical="center" wrapText="1"/>
      <protection locked="0"/>
    </xf>
    <xf numFmtId="0" fontId="50" fillId="0" borderId="0" xfId="0" applyFont="1" applyAlignment="1">
      <alignment horizontal="center" wrapText="1"/>
    </xf>
    <xf numFmtId="0" fontId="76" fillId="0" borderId="0" xfId="0" applyFont="1" applyAlignment="1">
      <alignment horizontal="center"/>
    </xf>
    <xf numFmtId="0" fontId="77" fillId="4" borderId="79" xfId="0" applyFont="1" applyFill="1" applyBorder="1" applyAlignment="1">
      <alignment horizontal="center"/>
    </xf>
    <xf numFmtId="0" fontId="77" fillId="4" borderId="80" xfId="0" applyFont="1" applyFill="1" applyBorder="1" applyAlignment="1">
      <alignment horizontal="center"/>
    </xf>
    <xf numFmtId="0" fontId="77" fillId="4" borderId="81" xfId="0" applyFont="1" applyFill="1" applyBorder="1" applyAlignment="1">
      <alignment horizontal="center"/>
    </xf>
    <xf numFmtId="0" fontId="78" fillId="5" borderId="82" xfId="0" applyFont="1" applyFill="1" applyBorder="1" applyAlignment="1">
      <alignment horizontal="center" vertical="center" wrapText="1"/>
    </xf>
    <xf numFmtId="0" fontId="78" fillId="5" borderId="60" xfId="0" applyFont="1" applyFill="1" applyBorder="1" applyAlignment="1">
      <alignment horizontal="center" vertical="center" wrapText="1"/>
    </xf>
    <xf numFmtId="0" fontId="78" fillId="5" borderId="79" xfId="0" applyFont="1" applyFill="1" applyBorder="1" applyAlignment="1">
      <alignment horizontal="center" vertical="center"/>
    </xf>
    <xf numFmtId="0" fontId="78" fillId="5" borderId="80" xfId="0" applyFont="1" applyFill="1" applyBorder="1" applyAlignment="1">
      <alignment horizontal="center" vertical="center"/>
    </xf>
    <xf numFmtId="0" fontId="78" fillId="5" borderId="81" xfId="0" applyFont="1" applyFill="1" applyBorder="1" applyAlignment="1">
      <alignment horizontal="center" vertical="center"/>
    </xf>
    <xf numFmtId="0" fontId="9" fillId="3" borderId="43" xfId="1" applyFont="1" applyFill="1" applyBorder="1" applyAlignment="1">
      <alignment horizontal="left" vertical="top" wrapText="1"/>
    </xf>
    <xf numFmtId="0" fontId="9" fillId="3" borderId="44" xfId="1" applyFont="1" applyFill="1" applyBorder="1" applyAlignment="1">
      <alignment horizontal="left" vertical="top" wrapText="1"/>
    </xf>
    <xf numFmtId="0" fontId="9" fillId="3" borderId="45" xfId="1" applyFont="1" applyFill="1" applyBorder="1" applyAlignment="1">
      <alignment horizontal="left" vertical="top" wrapText="1"/>
    </xf>
    <xf numFmtId="0" fontId="9" fillId="3" borderId="20" xfId="1" applyFont="1" applyFill="1" applyBorder="1" applyAlignment="1">
      <alignment horizontal="left" vertical="top" wrapText="1"/>
    </xf>
    <xf numFmtId="0" fontId="9" fillId="3" borderId="0" xfId="1" applyFont="1" applyFill="1" applyAlignment="1">
      <alignment horizontal="left" vertical="top" wrapText="1"/>
    </xf>
    <xf numFmtId="0" fontId="9" fillId="3" borderId="21" xfId="1" applyFont="1" applyFill="1" applyBorder="1" applyAlignment="1">
      <alignment horizontal="left" vertical="top" wrapText="1"/>
    </xf>
    <xf numFmtId="0" fontId="15" fillId="3" borderId="37" xfId="0" applyFont="1" applyFill="1" applyBorder="1" applyAlignment="1">
      <alignment horizontal="left" vertical="center" wrapText="1"/>
    </xf>
    <xf numFmtId="0" fontId="15" fillId="3" borderId="38" xfId="0" applyFont="1" applyFill="1" applyBorder="1" applyAlignment="1">
      <alignment horizontal="left" vertical="center" wrapText="1"/>
    </xf>
    <xf numFmtId="0" fontId="16" fillId="3" borderId="35" xfId="1" applyFont="1" applyFill="1" applyBorder="1" applyAlignment="1">
      <alignment horizontal="justify" vertical="center" wrapText="1"/>
    </xf>
    <xf numFmtId="0" fontId="16" fillId="3" borderId="36" xfId="1" applyFont="1" applyFill="1" applyBorder="1" applyAlignment="1">
      <alignment horizontal="justify" vertical="center" wrapText="1"/>
    </xf>
    <xf numFmtId="0" fontId="15" fillId="3" borderId="39" xfId="0" applyFont="1" applyFill="1" applyBorder="1" applyAlignment="1">
      <alignment horizontal="left" vertical="center" wrapText="1"/>
    </xf>
    <xf numFmtId="0" fontId="15" fillId="3" borderId="40" xfId="0" applyFont="1" applyFill="1" applyBorder="1" applyAlignment="1">
      <alignment horizontal="left" vertical="center" wrapText="1"/>
    </xf>
    <xf numFmtId="0" fontId="16" fillId="3" borderId="41" xfId="0" applyFont="1" applyFill="1" applyBorder="1" applyAlignment="1">
      <alignment horizontal="justify" vertical="center" wrapText="1"/>
    </xf>
    <xf numFmtId="0" fontId="16" fillId="3" borderId="42" xfId="0" applyFont="1" applyFill="1" applyBorder="1" applyAlignment="1">
      <alignment horizontal="justify" vertical="center" wrapText="1"/>
    </xf>
    <xf numFmtId="0" fontId="15" fillId="3" borderId="33" xfId="0" applyFont="1" applyFill="1" applyBorder="1" applyAlignment="1">
      <alignment horizontal="left" vertical="center" wrapText="1"/>
    </xf>
    <xf numFmtId="0" fontId="15" fillId="3" borderId="34" xfId="0" applyFont="1" applyFill="1" applyBorder="1" applyAlignment="1">
      <alignment horizontal="left" vertical="center" wrapText="1"/>
    </xf>
    <xf numFmtId="0" fontId="15" fillId="3" borderId="29" xfId="2" applyFont="1" applyFill="1" applyBorder="1" applyAlignment="1">
      <alignment horizontal="left" vertical="top" wrapText="1" readingOrder="1"/>
    </xf>
    <xf numFmtId="0" fontId="15" fillId="3" borderId="30" xfId="2" applyFont="1" applyFill="1" applyBorder="1" applyAlignment="1">
      <alignment horizontal="left" vertical="top" wrapText="1" readingOrder="1"/>
    </xf>
    <xf numFmtId="0" fontId="16" fillId="3" borderId="31" xfId="1" applyFont="1" applyFill="1" applyBorder="1" applyAlignment="1">
      <alignment horizontal="justify" vertical="center" wrapText="1"/>
    </xf>
    <xf numFmtId="0" fontId="16" fillId="3" borderId="32" xfId="1" applyFont="1" applyFill="1" applyBorder="1" applyAlignment="1">
      <alignment horizontal="justify" vertical="center" wrapText="1"/>
    </xf>
    <xf numFmtId="0" fontId="18" fillId="4" borderId="25" xfId="2" applyFont="1" applyFill="1" applyBorder="1" applyAlignment="1">
      <alignment horizontal="center" vertical="center" wrapText="1"/>
    </xf>
    <xf numFmtId="0" fontId="18" fillId="4" borderId="26" xfId="2" applyFont="1" applyFill="1" applyBorder="1" applyAlignment="1">
      <alignment horizontal="center" vertical="center" wrapText="1"/>
    </xf>
    <xf numFmtId="0" fontId="18" fillId="4" borderId="27" xfId="1" applyFont="1" applyFill="1" applyBorder="1" applyAlignment="1">
      <alignment horizontal="center" vertical="center"/>
    </xf>
    <xf numFmtId="0" fontId="18" fillId="4" borderId="28" xfId="1" applyFont="1" applyFill="1" applyBorder="1" applyAlignment="1">
      <alignment horizontal="center" vertical="center"/>
    </xf>
    <xf numFmtId="0" fontId="5" fillId="4" borderId="14" xfId="1" applyFont="1" applyFill="1" applyBorder="1" applyAlignment="1">
      <alignment horizontal="center" vertical="center" wrapText="1"/>
    </xf>
    <xf numFmtId="0" fontId="5" fillId="4" borderId="15" xfId="1" applyFont="1" applyFill="1" applyBorder="1" applyAlignment="1">
      <alignment horizontal="center" vertical="center" wrapText="1"/>
    </xf>
    <xf numFmtId="0" fontId="5" fillId="4" borderId="16" xfId="1" applyFont="1" applyFill="1" applyBorder="1" applyAlignment="1">
      <alignment horizontal="center" vertical="center" wrapText="1"/>
    </xf>
    <xf numFmtId="0" fontId="10" fillId="3" borderId="17" xfId="1" quotePrefix="1" applyFont="1" applyFill="1" applyBorder="1" applyAlignment="1">
      <alignment horizontal="left" vertical="top" wrapText="1"/>
    </xf>
    <xf numFmtId="0" fontId="11" fillId="3" borderId="18" xfId="1" quotePrefix="1" applyFont="1" applyFill="1" applyBorder="1" applyAlignment="1">
      <alignment horizontal="left" vertical="top" wrapText="1"/>
    </xf>
    <xf numFmtId="0" fontId="11" fillId="3" borderId="19" xfId="1" quotePrefix="1" applyFont="1" applyFill="1" applyBorder="1" applyAlignment="1">
      <alignment horizontal="left" vertical="top" wrapText="1"/>
    </xf>
    <xf numFmtId="0" fontId="12" fillId="3" borderId="22" xfId="1" quotePrefix="1" applyFont="1" applyFill="1" applyBorder="1" applyAlignment="1">
      <alignment horizontal="justify" vertical="center" wrapText="1"/>
    </xf>
    <xf numFmtId="0" fontId="12" fillId="3" borderId="23" xfId="1" quotePrefix="1" applyFont="1" applyFill="1" applyBorder="1" applyAlignment="1">
      <alignment horizontal="justify" vertical="center" wrapText="1"/>
    </xf>
    <xf numFmtId="0" fontId="12" fillId="3" borderId="24" xfId="1" quotePrefix="1" applyFont="1" applyFill="1" applyBorder="1" applyAlignment="1">
      <alignment horizontal="justify" vertical="center" wrapText="1"/>
    </xf>
    <xf numFmtId="0" fontId="9" fillId="0" borderId="20" xfId="1" quotePrefix="1" applyFont="1" applyBorder="1" applyAlignment="1">
      <alignment horizontal="left" vertical="top" wrapText="1"/>
    </xf>
    <xf numFmtId="0" fontId="9" fillId="0" borderId="0" xfId="1" quotePrefix="1" applyFont="1" applyAlignment="1">
      <alignment horizontal="left" vertical="top" wrapText="1"/>
    </xf>
    <xf numFmtId="0" fontId="9" fillId="0" borderId="21" xfId="1" quotePrefix="1" applyFont="1" applyBorder="1" applyAlignment="1">
      <alignment horizontal="left" vertical="top" wrapText="1"/>
    </xf>
    <xf numFmtId="0" fontId="0" fillId="0" borderId="13" xfId="0" applyBorder="1" applyAlignment="1">
      <alignment horizontal="center" vertical="center" wrapText="1"/>
    </xf>
    <xf numFmtId="0" fontId="0" fillId="0" borderId="81" xfId="0" applyBorder="1" applyAlignment="1">
      <alignment horizontal="center" vertical="center" wrapText="1"/>
    </xf>
    <xf numFmtId="0" fontId="27" fillId="0" borderId="13" xfId="0" applyFont="1" applyBorder="1" applyAlignment="1">
      <alignment horizontal="center" vertical="center" wrapText="1"/>
    </xf>
    <xf numFmtId="0" fontId="27" fillId="0" borderId="82" xfId="0" applyFont="1" applyBorder="1" applyAlignment="1">
      <alignment horizontal="center" vertical="center" wrapText="1"/>
    </xf>
    <xf numFmtId="0" fontId="27" fillId="0" borderId="78" xfId="0" applyFont="1" applyBorder="1" applyAlignment="1">
      <alignment horizontal="center" vertical="center" wrapText="1"/>
    </xf>
    <xf numFmtId="0" fontId="27" fillId="0" borderId="60" xfId="0" applyFont="1" applyBorder="1" applyAlignment="1">
      <alignment horizontal="center" vertical="center" wrapText="1"/>
    </xf>
    <xf numFmtId="0" fontId="0" fillId="0" borderId="82" xfId="0" applyBorder="1" applyAlignment="1">
      <alignment horizontal="center" vertical="center" wrapText="1"/>
    </xf>
    <xf numFmtId="0" fontId="0" fillId="0" borderId="78" xfId="0" applyBorder="1" applyAlignment="1">
      <alignment horizontal="center" vertical="center" wrapText="1"/>
    </xf>
    <xf numFmtId="0" fontId="0" fillId="0" borderId="60" xfId="0" applyBorder="1" applyAlignment="1">
      <alignment horizontal="center" vertical="center" wrapText="1"/>
    </xf>
    <xf numFmtId="0" fontId="4" fillId="4" borderId="8" xfId="0" applyFont="1" applyFill="1" applyBorder="1" applyAlignment="1">
      <alignment horizontal="center" vertical="center"/>
    </xf>
    <xf numFmtId="0" fontId="4" fillId="4" borderId="83" xfId="0" applyFont="1" applyFill="1" applyBorder="1" applyAlignment="1">
      <alignment horizontal="center" vertical="center"/>
    </xf>
    <xf numFmtId="0" fontId="27" fillId="0" borderId="79" xfId="0" applyFont="1" applyBorder="1" applyAlignment="1">
      <alignment horizontal="center" vertical="center" wrapText="1"/>
    </xf>
    <xf numFmtId="0" fontId="27" fillId="0" borderId="91" xfId="0" applyFont="1" applyBorder="1" applyAlignment="1">
      <alignment horizontal="left" vertical="center" wrapText="1"/>
    </xf>
    <xf numFmtId="0" fontId="27" fillId="0" borderId="90" xfId="0" applyFont="1" applyBorder="1" applyAlignment="1">
      <alignment horizontal="left" vertical="center" wrapText="1"/>
    </xf>
    <xf numFmtId="0" fontId="27" fillId="0" borderId="82" xfId="0" applyFont="1" applyBorder="1" applyAlignment="1">
      <alignment horizontal="left" vertical="center" wrapText="1"/>
    </xf>
    <xf numFmtId="0" fontId="27" fillId="0" borderId="78" xfId="0" applyFont="1" applyBorder="1" applyAlignment="1">
      <alignment horizontal="left" vertical="center" wrapText="1"/>
    </xf>
    <xf numFmtId="0" fontId="4" fillId="4" borderId="8" xfId="0" applyFont="1" applyFill="1" applyBorder="1" applyAlignment="1">
      <alignment horizontal="center" vertical="center" textRotation="1"/>
    </xf>
    <xf numFmtId="0" fontId="4" fillId="4" borderId="11" xfId="0" applyFont="1" applyFill="1" applyBorder="1" applyAlignment="1">
      <alignment horizontal="center" vertical="center" textRotation="1"/>
    </xf>
    <xf numFmtId="0" fontId="0" fillId="0" borderId="82" xfId="0" applyBorder="1" applyAlignment="1">
      <alignment horizontal="left" vertical="center" wrapText="1"/>
    </xf>
    <xf numFmtId="0" fontId="0" fillId="0" borderId="78" xfId="0" applyBorder="1" applyAlignment="1">
      <alignment horizontal="left" vertical="center" wrapText="1"/>
    </xf>
    <xf numFmtId="0" fontId="0" fillId="0" borderId="13" xfId="0" applyBorder="1" applyAlignment="1">
      <alignment horizontal="center" vertical="center"/>
    </xf>
    <xf numFmtId="9" fontId="0" fillId="0" borderId="82" xfId="0" applyNumberFormat="1" applyBorder="1" applyAlignment="1">
      <alignment horizontal="center" vertical="center" wrapText="1"/>
    </xf>
    <xf numFmtId="9" fontId="0" fillId="0" borderId="78" xfId="0" applyNumberFormat="1" applyBorder="1" applyAlignment="1">
      <alignment horizontal="center" vertical="center" wrapText="1"/>
    </xf>
    <xf numFmtId="0" fontId="86" fillId="0" borderId="13" xfId="0" applyFont="1" applyBorder="1" applyAlignment="1">
      <alignment horizontal="center" vertical="center" wrapText="1"/>
    </xf>
    <xf numFmtId="0" fontId="0" fillId="0" borderId="79" xfId="0" applyBorder="1" applyAlignment="1">
      <alignment horizontal="center" vertical="center" wrapText="1"/>
    </xf>
    <xf numFmtId="9" fontId="0" fillId="0" borderId="13" xfId="0" applyNumberFormat="1" applyBorder="1" applyAlignment="1">
      <alignment horizontal="center" vertical="center" wrapText="1"/>
    </xf>
    <xf numFmtId="9" fontId="0" fillId="0" borderId="60" xfId="0" applyNumberFormat="1" applyBorder="1" applyAlignment="1">
      <alignment horizontal="center" vertical="center" wrapText="1"/>
    </xf>
    <xf numFmtId="0" fontId="27" fillId="0" borderId="89" xfId="0" applyFont="1" applyBorder="1" applyAlignment="1">
      <alignment horizontal="left" vertical="center" wrapText="1"/>
    </xf>
    <xf numFmtId="0" fontId="27" fillId="0" borderId="60" xfId="0" applyFont="1" applyBorder="1" applyAlignment="1">
      <alignment horizontal="left"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17" fontId="0" fillId="0" borderId="82" xfId="0" applyNumberFormat="1" applyBorder="1" applyAlignment="1">
      <alignment horizontal="center" vertical="center" wrapText="1"/>
    </xf>
    <xf numFmtId="0" fontId="4" fillId="4" borderId="9" xfId="0" applyFont="1" applyFill="1" applyBorder="1" applyAlignment="1">
      <alignment horizontal="center" vertical="center" wrapText="1"/>
    </xf>
    <xf numFmtId="0" fontId="4" fillId="4" borderId="8" xfId="0" applyFont="1" applyFill="1" applyBorder="1" applyAlignment="1">
      <alignment horizontal="center" vertical="center" wrapText="1"/>
    </xf>
    <xf numFmtId="0" fontId="4" fillId="4" borderId="11" xfId="0" applyFont="1" applyFill="1" applyBorder="1" applyAlignment="1">
      <alignment horizontal="center" vertical="center" wrapText="1"/>
    </xf>
    <xf numFmtId="0" fontId="4" fillId="4" borderId="12" xfId="0" applyFont="1" applyFill="1" applyBorder="1" applyAlignment="1">
      <alignment horizontal="center" vertical="center"/>
    </xf>
    <xf numFmtId="0" fontId="4" fillId="4" borderId="9" xfId="0" applyFont="1" applyFill="1" applyBorder="1" applyAlignment="1">
      <alignment horizontal="center" vertical="center"/>
    </xf>
    <xf numFmtId="0" fontId="4" fillId="4" borderId="10" xfId="0" applyFont="1" applyFill="1" applyBorder="1" applyAlignment="1">
      <alignment horizontal="center" vertical="center" wrapText="1"/>
    </xf>
    <xf numFmtId="0" fontId="4" fillId="4" borderId="10" xfId="0" applyFont="1" applyFill="1" applyBorder="1" applyAlignment="1">
      <alignment horizontal="center" vertical="center"/>
    </xf>
    <xf numFmtId="0" fontId="4" fillId="4" borderId="8" xfId="0" applyFont="1" applyFill="1" applyBorder="1" applyAlignment="1">
      <alignment horizontal="center" vertical="center" textRotation="90" wrapText="1"/>
    </xf>
    <xf numFmtId="0" fontId="4" fillId="4" borderId="11" xfId="0" applyFont="1" applyFill="1" applyBorder="1" applyAlignment="1">
      <alignment horizontal="center" vertical="center" textRotation="90" wrapText="1"/>
    </xf>
    <xf numFmtId="0" fontId="4" fillId="4" borderId="5"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4" fillId="4" borderId="9" xfId="0" applyFont="1" applyFill="1" applyBorder="1" applyAlignment="1">
      <alignment horizontal="center" vertical="center" textRotation="90" wrapText="1"/>
    </xf>
    <xf numFmtId="0" fontId="4" fillId="4" borderId="83" xfId="0" applyFont="1" applyFill="1" applyBorder="1" applyAlignment="1">
      <alignment horizontal="center" vertical="center" textRotation="90" wrapText="1"/>
    </xf>
    <xf numFmtId="0" fontId="4" fillId="4" borderId="5" xfId="0" applyFont="1" applyFill="1" applyBorder="1" applyAlignment="1">
      <alignment horizontal="center" vertical="center"/>
    </xf>
    <xf numFmtId="0" fontId="4" fillId="4" borderId="7" xfId="0" applyFont="1" applyFill="1" applyBorder="1" applyAlignment="1">
      <alignment horizontal="center" vertical="center"/>
    </xf>
    <xf numFmtId="0" fontId="4" fillId="4" borderId="6" xfId="0" applyFont="1" applyFill="1" applyBorder="1" applyAlignment="1">
      <alignment horizontal="center" vertical="center"/>
    </xf>
    <xf numFmtId="0" fontId="66" fillId="4" borderId="2" xfId="0" applyFont="1" applyFill="1" applyBorder="1" applyAlignment="1">
      <alignment horizontal="center" vertical="center"/>
    </xf>
    <xf numFmtId="0" fontId="66" fillId="4" borderId="0" xfId="0" applyFont="1" applyFill="1" applyAlignment="1">
      <alignment horizontal="center" vertical="center"/>
    </xf>
    <xf numFmtId="0" fontId="7" fillId="3" borderId="13" xfId="0" applyFont="1" applyFill="1" applyBorder="1" applyAlignment="1">
      <alignment horizontal="center" vertical="center"/>
    </xf>
    <xf numFmtId="0" fontId="5" fillId="4" borderId="5" xfId="0" applyFont="1" applyFill="1" applyBorder="1" applyAlignment="1">
      <alignment horizontal="left" vertical="center"/>
    </xf>
    <xf numFmtId="0" fontId="5" fillId="4" borderId="7" xfId="0" applyFont="1" applyFill="1" applyBorder="1" applyAlignment="1">
      <alignment horizontal="left" vertical="center"/>
    </xf>
    <xf numFmtId="0" fontId="5" fillId="4" borderId="6" xfId="0" applyFont="1" applyFill="1" applyBorder="1" applyAlignment="1">
      <alignment horizontal="left" vertical="center"/>
    </xf>
    <xf numFmtId="0" fontId="83" fillId="4" borderId="5" xfId="0" applyFont="1" applyFill="1" applyBorder="1" applyAlignment="1">
      <alignment horizontal="left" vertical="center"/>
    </xf>
    <xf numFmtId="0" fontId="83" fillId="4" borderId="7" xfId="0" applyFont="1" applyFill="1" applyBorder="1" applyAlignment="1">
      <alignment horizontal="left" vertical="center"/>
    </xf>
    <xf numFmtId="0" fontId="1" fillId="3" borderId="0" xfId="0" applyFont="1" applyFill="1" applyAlignment="1">
      <alignment horizontal="left" vertical="center"/>
    </xf>
    <xf numFmtId="0" fontId="6" fillId="3" borderId="1" xfId="0" applyFont="1" applyFill="1" applyBorder="1" applyAlignment="1">
      <alignment horizontal="center" vertical="center"/>
    </xf>
    <xf numFmtId="0" fontId="6" fillId="3" borderId="2" xfId="0" applyFont="1" applyFill="1" applyBorder="1" applyAlignment="1">
      <alignment horizontal="center" vertical="center"/>
    </xf>
    <xf numFmtId="0" fontId="6" fillId="3" borderId="3" xfId="0" applyFont="1" applyFill="1" applyBorder="1" applyAlignment="1">
      <alignment horizontal="center" vertical="center"/>
    </xf>
    <xf numFmtId="0" fontId="6" fillId="3" borderId="4" xfId="0" applyFont="1" applyFill="1" applyBorder="1" applyAlignment="1">
      <alignment horizontal="center" vertical="center"/>
    </xf>
    <xf numFmtId="0" fontId="83" fillId="4" borderId="5" xfId="0" applyFont="1" applyFill="1" applyBorder="1" applyAlignment="1">
      <alignment horizontal="left" vertical="center" wrapText="1"/>
    </xf>
    <xf numFmtId="0" fontId="83" fillId="4" borderId="7" xfId="0" applyFont="1" applyFill="1" applyBorder="1" applyAlignment="1">
      <alignment horizontal="left" vertical="center" wrapText="1"/>
    </xf>
    <xf numFmtId="0" fontId="4" fillId="4" borderId="87" xfId="0" applyFont="1" applyFill="1" applyBorder="1" applyAlignment="1">
      <alignment horizontal="center" vertical="center"/>
    </xf>
    <xf numFmtId="0" fontId="22" fillId="0" borderId="0" xfId="0" applyFont="1" applyAlignment="1">
      <alignment horizontal="center" vertical="center"/>
    </xf>
    <xf numFmtId="0" fontId="23" fillId="6" borderId="46" xfId="0" applyFont="1" applyFill="1" applyBorder="1" applyAlignment="1">
      <alignment horizontal="center" vertical="center" wrapText="1"/>
    </xf>
    <xf numFmtId="0" fontId="23" fillId="6" borderId="48" xfId="0" applyFont="1" applyFill="1" applyBorder="1" applyAlignment="1">
      <alignment horizontal="center" vertical="center" wrapText="1"/>
    </xf>
    <xf numFmtId="0" fontId="62" fillId="0" borderId="0" xfId="0" applyFont="1" applyAlignment="1">
      <alignment horizontal="center" vertical="center"/>
    </xf>
    <xf numFmtId="0" fontId="58" fillId="0" borderId="0" xfId="0" applyFont="1" applyAlignment="1">
      <alignment horizontal="center" vertical="center"/>
    </xf>
    <xf numFmtId="0" fontId="38" fillId="3" borderId="0" xfId="0" applyFont="1" applyFill="1" applyAlignment="1">
      <alignment horizontal="justify" vertical="center" wrapText="1"/>
    </xf>
    <xf numFmtId="0" fontId="31" fillId="13" borderId="53" xfId="0" applyFont="1" applyFill="1" applyBorder="1" applyAlignment="1">
      <alignment horizontal="center" vertical="center" wrapText="1" readingOrder="1"/>
    </xf>
    <xf numFmtId="0" fontId="31" fillId="13" borderId="54" xfId="0" applyFont="1" applyFill="1" applyBorder="1" applyAlignment="1">
      <alignment horizontal="center" vertical="center" wrapText="1" readingOrder="1"/>
    </xf>
    <xf numFmtId="0" fontId="31" fillId="13" borderId="55" xfId="0" applyFont="1" applyFill="1" applyBorder="1" applyAlignment="1">
      <alignment horizontal="center" vertical="center" wrapText="1" readingOrder="1"/>
    </xf>
    <xf numFmtId="0" fontId="34" fillId="13" borderId="56" xfId="0" applyFont="1" applyFill="1" applyBorder="1" applyAlignment="1">
      <alignment horizontal="center" vertical="center" wrapText="1" readingOrder="1"/>
    </xf>
    <xf numFmtId="0" fontId="34" fillId="13" borderId="57" xfId="0" applyFont="1" applyFill="1" applyBorder="1" applyAlignment="1">
      <alignment horizontal="center" vertical="center" wrapText="1" readingOrder="1"/>
    </xf>
    <xf numFmtId="0" fontId="34" fillId="3" borderId="59" xfId="0" applyFont="1" applyFill="1" applyBorder="1" applyAlignment="1">
      <alignment horizontal="center" vertical="center" wrapText="1" readingOrder="1"/>
    </xf>
    <xf numFmtId="0" fontId="34" fillId="3" borderId="62" xfId="0" applyFont="1" applyFill="1" applyBorder="1" applyAlignment="1">
      <alignment horizontal="center" vertical="center" wrapText="1" readingOrder="1"/>
    </xf>
    <xf numFmtId="0" fontId="34" fillId="3" borderId="60" xfId="0" applyFont="1" applyFill="1" applyBorder="1" applyAlignment="1">
      <alignment horizontal="center" vertical="center" wrapText="1" readingOrder="1"/>
    </xf>
    <xf numFmtId="0" fontId="34" fillId="3" borderId="13" xfId="0" applyFont="1" applyFill="1" applyBorder="1" applyAlignment="1">
      <alignment horizontal="center" vertical="center" wrapText="1" readingOrder="1"/>
    </xf>
    <xf numFmtId="0" fontId="34" fillId="3" borderId="64" xfId="0" applyFont="1" applyFill="1" applyBorder="1" applyAlignment="1">
      <alignment horizontal="center" vertical="center" wrapText="1" readingOrder="1"/>
    </xf>
    <xf numFmtId="0" fontId="34" fillId="3" borderId="65" xfId="0" applyFont="1" applyFill="1" applyBorder="1" applyAlignment="1">
      <alignment horizontal="center" vertical="center" wrapText="1" readingOrder="1"/>
    </xf>
    <xf numFmtId="0" fontId="2" fillId="0" borderId="0" xfId="0" applyFont="1" applyAlignment="1">
      <alignment horizontal="center" vertical="center" wrapText="1"/>
    </xf>
    <xf numFmtId="0" fontId="71" fillId="14" borderId="0" xfId="0" applyFont="1" applyFill="1" applyAlignment="1">
      <alignment horizontal="center" vertical="center" wrapText="1" readingOrder="1"/>
    </xf>
    <xf numFmtId="0" fontId="40" fillId="5" borderId="0" xfId="0" applyFont="1" applyFill="1" applyAlignment="1">
      <alignment horizontal="center" vertical="center" wrapText="1"/>
    </xf>
    <xf numFmtId="0" fontId="71" fillId="14" borderId="0" xfId="0" applyFont="1" applyFill="1" applyAlignment="1">
      <alignment horizontal="center" vertical="center" textRotation="90" wrapText="1" readingOrder="1"/>
    </xf>
    <xf numFmtId="0" fontId="71" fillId="14" borderId="21" xfId="0" applyFont="1" applyFill="1" applyBorder="1" applyAlignment="1">
      <alignment horizontal="center" vertical="center" textRotation="90" wrapText="1" readingOrder="1"/>
    </xf>
    <xf numFmtId="0" fontId="70" fillId="0" borderId="67" xfId="0" applyFont="1" applyBorder="1" applyAlignment="1">
      <alignment horizontal="center" vertical="center" wrapText="1"/>
    </xf>
    <xf numFmtId="0" fontId="70" fillId="0" borderId="68" xfId="0" applyFont="1" applyBorder="1" applyAlignment="1">
      <alignment horizontal="center" vertical="center"/>
    </xf>
    <xf numFmtId="0" fontId="70" fillId="0" borderId="69" xfId="0" applyFont="1" applyBorder="1" applyAlignment="1">
      <alignment horizontal="center" vertical="center"/>
    </xf>
    <xf numFmtId="0" fontId="70" fillId="0" borderId="20" xfId="0" applyFont="1" applyBorder="1" applyAlignment="1">
      <alignment horizontal="center" vertical="center"/>
    </xf>
    <xf numFmtId="0" fontId="70" fillId="0" borderId="0" xfId="0" applyFont="1" applyAlignment="1">
      <alignment horizontal="center" vertical="center"/>
    </xf>
    <xf numFmtId="0" fontId="70" fillId="0" borderId="21" xfId="0" applyFont="1" applyBorder="1" applyAlignment="1">
      <alignment horizontal="center" vertical="center"/>
    </xf>
    <xf numFmtId="0" fontId="70" fillId="0" borderId="43" xfId="0" applyFont="1" applyBorder="1" applyAlignment="1">
      <alignment horizontal="center" vertical="center"/>
    </xf>
    <xf numFmtId="0" fontId="70" fillId="0" borderId="44" xfId="0" applyFont="1" applyBorder="1" applyAlignment="1">
      <alignment horizontal="center" vertical="center"/>
    </xf>
    <xf numFmtId="0" fontId="70" fillId="0" borderId="45" xfId="0" applyFont="1" applyBorder="1" applyAlignment="1">
      <alignment horizontal="center" vertical="center"/>
    </xf>
    <xf numFmtId="0" fontId="72" fillId="16" borderId="70" xfId="0" applyFont="1" applyFill="1" applyBorder="1" applyAlignment="1">
      <alignment horizontal="center" vertical="center" wrapText="1" readingOrder="1"/>
    </xf>
    <xf numFmtId="0" fontId="72" fillId="16" borderId="71" xfId="0" applyFont="1" applyFill="1" applyBorder="1" applyAlignment="1">
      <alignment horizontal="center" vertical="center" wrapText="1" readingOrder="1"/>
    </xf>
    <xf numFmtId="0" fontId="72" fillId="16" borderId="72" xfId="0" applyFont="1" applyFill="1" applyBorder="1" applyAlignment="1">
      <alignment horizontal="center" vertical="center" wrapText="1" readingOrder="1"/>
    </xf>
    <xf numFmtId="0" fontId="72" fillId="16" borderId="73" xfId="0" applyFont="1" applyFill="1" applyBorder="1" applyAlignment="1">
      <alignment horizontal="center" vertical="center" wrapText="1" readingOrder="1"/>
    </xf>
    <xf numFmtId="0" fontId="72" fillId="16" borderId="0" xfId="0" applyFont="1" applyFill="1" applyAlignment="1">
      <alignment horizontal="center" vertical="center" wrapText="1" readingOrder="1"/>
    </xf>
    <xf numFmtId="0" fontId="72" fillId="16" borderId="74" xfId="0" applyFont="1" applyFill="1" applyBorder="1" applyAlignment="1">
      <alignment horizontal="center" vertical="center" wrapText="1" readingOrder="1"/>
    </xf>
    <xf numFmtId="0" fontId="72" fillId="16" borderId="75" xfId="0" applyFont="1" applyFill="1" applyBorder="1" applyAlignment="1">
      <alignment horizontal="center" vertical="center" wrapText="1" readingOrder="1"/>
    </xf>
    <xf numFmtId="0" fontId="72" fillId="16" borderId="76" xfId="0" applyFont="1" applyFill="1" applyBorder="1" applyAlignment="1">
      <alignment horizontal="center" vertical="center" wrapText="1" readingOrder="1"/>
    </xf>
    <xf numFmtId="0" fontId="72" fillId="16" borderId="77" xfId="0" applyFont="1" applyFill="1" applyBorder="1" applyAlignment="1">
      <alignment horizontal="center" vertical="center" wrapText="1" readingOrder="1"/>
    </xf>
    <xf numFmtId="0" fontId="33" fillId="3" borderId="13" xfId="0" applyFont="1" applyFill="1" applyBorder="1" applyAlignment="1">
      <alignment horizontal="center" vertical="center" wrapText="1"/>
    </xf>
    <xf numFmtId="0" fontId="70" fillId="0" borderId="20" xfId="0" applyFont="1" applyBorder="1" applyAlignment="1">
      <alignment horizontal="center" vertical="center" wrapText="1"/>
    </xf>
    <xf numFmtId="0" fontId="72" fillId="15" borderId="70" xfId="0" applyFont="1" applyFill="1" applyBorder="1" applyAlignment="1">
      <alignment horizontal="center" vertical="center" wrapText="1" readingOrder="1"/>
    </xf>
    <xf numFmtId="0" fontId="72" fillId="15" borderId="71" xfId="0" applyFont="1" applyFill="1" applyBorder="1" applyAlignment="1">
      <alignment horizontal="center" vertical="center" wrapText="1" readingOrder="1"/>
    </xf>
    <xf numFmtId="0" fontId="72" fillId="15" borderId="73" xfId="0" applyFont="1" applyFill="1" applyBorder="1" applyAlignment="1">
      <alignment horizontal="center" vertical="center" wrapText="1" readingOrder="1"/>
    </xf>
    <xf numFmtId="0" fontId="72" fillId="15" borderId="0" xfId="0" applyFont="1" applyFill="1" applyAlignment="1">
      <alignment horizontal="center" vertical="center" wrapText="1" readingOrder="1"/>
    </xf>
    <xf numFmtId="0" fontId="72" fillId="15" borderId="75" xfId="0" applyFont="1" applyFill="1" applyBorder="1" applyAlignment="1">
      <alignment horizontal="center" vertical="center" wrapText="1" readingOrder="1"/>
    </xf>
    <xf numFmtId="0" fontId="72" fillId="15" borderId="76" xfId="0" applyFont="1" applyFill="1" applyBorder="1" applyAlignment="1">
      <alignment horizontal="center" vertical="center" wrapText="1" readingOrder="1"/>
    </xf>
    <xf numFmtId="0" fontId="33" fillId="3" borderId="84" xfId="0" applyFont="1" applyFill="1" applyBorder="1" applyAlignment="1">
      <alignment horizontal="center" vertical="center" wrapText="1"/>
    </xf>
    <xf numFmtId="0" fontId="33" fillId="3" borderId="91" xfId="0" applyFont="1" applyFill="1" applyBorder="1" applyAlignment="1">
      <alignment horizontal="center" vertical="center" wrapText="1"/>
    </xf>
    <xf numFmtId="0" fontId="33" fillId="3" borderId="85" xfId="0" applyFont="1" applyFill="1" applyBorder="1" applyAlignment="1">
      <alignment horizontal="center" vertical="center" wrapText="1"/>
    </xf>
    <xf numFmtId="0" fontId="33" fillId="3" borderId="90" xfId="0" applyFont="1" applyFill="1" applyBorder="1" applyAlignment="1">
      <alignment horizontal="center" vertical="center" wrapText="1"/>
    </xf>
    <xf numFmtId="0" fontId="33" fillId="3" borderId="86" xfId="0" applyFont="1" applyFill="1" applyBorder="1" applyAlignment="1">
      <alignment horizontal="center" vertical="center" wrapText="1"/>
    </xf>
    <xf numFmtId="0" fontId="33" fillId="3" borderId="89" xfId="0" applyFont="1" applyFill="1" applyBorder="1" applyAlignment="1">
      <alignment horizontal="center" vertical="center" wrapText="1"/>
    </xf>
    <xf numFmtId="0" fontId="72" fillId="22" borderId="70" xfId="0" applyFont="1" applyFill="1" applyBorder="1" applyAlignment="1">
      <alignment horizontal="center" vertical="center" wrapText="1" readingOrder="1"/>
    </xf>
    <xf numFmtId="0" fontId="72" fillId="22" borderId="71" xfId="0" applyFont="1" applyFill="1" applyBorder="1" applyAlignment="1">
      <alignment horizontal="center" vertical="center" wrapText="1" readingOrder="1"/>
    </xf>
    <xf numFmtId="0" fontId="72" fillId="22" borderId="73" xfId="0" applyFont="1" applyFill="1" applyBorder="1" applyAlignment="1">
      <alignment horizontal="center" vertical="center" wrapText="1" readingOrder="1"/>
    </xf>
    <xf numFmtId="0" fontId="72" fillId="22" borderId="0" xfId="0" applyFont="1" applyFill="1" applyAlignment="1">
      <alignment horizontal="center" vertical="center" wrapText="1" readingOrder="1"/>
    </xf>
    <xf numFmtId="0" fontId="72" fillId="22" borderId="74" xfId="0" applyFont="1" applyFill="1" applyBorder="1" applyAlignment="1">
      <alignment horizontal="center" vertical="center" wrapText="1" readingOrder="1"/>
    </xf>
    <xf numFmtId="0" fontId="72" fillId="22" borderId="75" xfId="0" applyFont="1" applyFill="1" applyBorder="1" applyAlignment="1">
      <alignment horizontal="center" vertical="center" wrapText="1" readingOrder="1"/>
    </xf>
    <xf numFmtId="0" fontId="72" fillId="22" borderId="76" xfId="0" applyFont="1" applyFill="1" applyBorder="1" applyAlignment="1">
      <alignment horizontal="center" vertical="center" wrapText="1" readingOrder="1"/>
    </xf>
    <xf numFmtId="0" fontId="72" fillId="22" borderId="77" xfId="0" applyFont="1" applyFill="1" applyBorder="1" applyAlignment="1">
      <alignment horizontal="center" vertical="center" wrapText="1" readingOrder="1"/>
    </xf>
    <xf numFmtId="0" fontId="72" fillId="8" borderId="70" xfId="0" applyFont="1" applyFill="1" applyBorder="1" applyAlignment="1">
      <alignment horizontal="center" vertical="center" wrapText="1" readingOrder="1"/>
    </xf>
    <xf numFmtId="0" fontId="72" fillId="8" borderId="71" xfId="0" applyFont="1" applyFill="1" applyBorder="1" applyAlignment="1">
      <alignment horizontal="center" vertical="center" wrapText="1" readingOrder="1"/>
    </xf>
    <xf numFmtId="0" fontId="72" fillId="8" borderId="73" xfId="0" applyFont="1" applyFill="1" applyBorder="1" applyAlignment="1">
      <alignment horizontal="center" vertical="center" wrapText="1" readingOrder="1"/>
    </xf>
    <xf numFmtId="0" fontId="72" fillId="8" borderId="0" xfId="0" applyFont="1" applyFill="1" applyAlignment="1">
      <alignment horizontal="center" vertical="center" wrapText="1" readingOrder="1"/>
    </xf>
    <xf numFmtId="0" fontId="72" fillId="8" borderId="74" xfId="0" applyFont="1" applyFill="1" applyBorder="1" applyAlignment="1">
      <alignment horizontal="center" vertical="center" wrapText="1" readingOrder="1"/>
    </xf>
    <xf numFmtId="0" fontId="72" fillId="8" borderId="75" xfId="0" applyFont="1" applyFill="1" applyBorder="1" applyAlignment="1">
      <alignment horizontal="center" vertical="center" wrapText="1" readingOrder="1"/>
    </xf>
    <xf numFmtId="0" fontId="72" fillId="8" borderId="76" xfId="0" applyFont="1" applyFill="1" applyBorder="1" applyAlignment="1">
      <alignment horizontal="center" vertical="center" wrapText="1" readingOrder="1"/>
    </xf>
    <xf numFmtId="0" fontId="72" fillId="8" borderId="77" xfId="0" applyFont="1" applyFill="1" applyBorder="1" applyAlignment="1">
      <alignment horizontal="center" vertical="center" wrapText="1" readingOrder="1"/>
    </xf>
    <xf numFmtId="0" fontId="33" fillId="0" borderId="13" xfId="0" applyFont="1" applyBorder="1" applyAlignment="1">
      <alignment horizontal="center" vertical="center" wrapText="1"/>
    </xf>
    <xf numFmtId="0" fontId="70" fillId="0" borderId="68" xfId="0" applyFont="1" applyBorder="1" applyAlignment="1">
      <alignment horizontal="center" vertical="center" wrapText="1"/>
    </xf>
    <xf numFmtId="0" fontId="0" fillId="0" borderId="96" xfId="0" applyBorder="1" applyAlignment="1">
      <alignment horizontal="center" vertical="center" wrapText="1"/>
    </xf>
    <xf numFmtId="0" fontId="27" fillId="0" borderId="96" xfId="0" applyFont="1" applyBorder="1" applyAlignment="1" applyProtection="1">
      <alignment horizontal="center" vertical="center" wrapText="1"/>
      <protection locked="0"/>
    </xf>
    <xf numFmtId="0" fontId="85" fillId="0" borderId="100" xfId="0" applyFont="1" applyBorder="1" applyAlignment="1">
      <alignment horizontal="justify" vertical="center" wrapText="1"/>
    </xf>
    <xf numFmtId="0" fontId="85" fillId="0" borderId="101" xfId="0" applyFont="1" applyBorder="1" applyAlignment="1">
      <alignment horizontal="justify" vertical="center" wrapText="1"/>
    </xf>
    <xf numFmtId="0" fontId="90" fillId="0" borderId="13" xfId="0" applyFont="1" applyBorder="1" applyAlignment="1">
      <alignment horizontal="center" vertical="center" wrapText="1"/>
    </xf>
    <xf numFmtId="0" fontId="87" fillId="4" borderId="92" xfId="0" applyFont="1" applyFill="1" applyBorder="1" applyAlignment="1">
      <alignment horizontal="center" vertical="center" wrapText="1"/>
    </xf>
    <xf numFmtId="0" fontId="87" fillId="4" borderId="95" xfId="0" applyFont="1" applyFill="1" applyBorder="1" applyAlignment="1">
      <alignment horizontal="center" vertical="center" wrapText="1"/>
    </xf>
    <xf numFmtId="0" fontId="87" fillId="4" borderId="93" xfId="0" applyFont="1" applyFill="1" applyBorder="1" applyAlignment="1">
      <alignment horizontal="center" vertical="center" wrapText="1"/>
    </xf>
    <xf numFmtId="0" fontId="87" fillId="4" borderId="94" xfId="0" applyFont="1" applyFill="1" applyBorder="1" applyAlignment="1">
      <alignment horizontal="center" vertical="center" wrapText="1"/>
    </xf>
    <xf numFmtId="0" fontId="4" fillId="4" borderId="93" xfId="0" applyFont="1" applyFill="1" applyBorder="1" applyAlignment="1" applyProtection="1">
      <alignment horizontal="center" vertical="center" wrapText="1"/>
      <protection locked="0"/>
    </xf>
    <xf numFmtId="0" fontId="4" fillId="4" borderId="98" xfId="0" applyFont="1" applyFill="1" applyBorder="1" applyAlignment="1" applyProtection="1">
      <alignment horizontal="center" vertical="center" wrapText="1"/>
      <protection locked="0"/>
    </xf>
    <xf numFmtId="0" fontId="66" fillId="4" borderId="2" xfId="0" applyFont="1" applyFill="1" applyBorder="1" applyAlignment="1">
      <alignment horizontal="center" vertical="center" wrapText="1"/>
    </xf>
    <xf numFmtId="0" fontId="27" fillId="0" borderId="13" xfId="0" applyFont="1" applyBorder="1" applyAlignment="1">
      <alignment horizontal="left" vertical="center" wrapText="1"/>
    </xf>
    <xf numFmtId="0" fontId="85" fillId="0" borderId="13" xfId="0" applyFont="1" applyBorder="1" applyAlignment="1">
      <alignment horizontal="justify" vertical="center" wrapText="1"/>
    </xf>
    <xf numFmtId="0" fontId="27" fillId="0" borderId="13" xfId="0" applyFont="1" applyBorder="1" applyAlignment="1" applyProtection="1">
      <alignment horizontal="left" vertical="center" wrapText="1"/>
      <protection locked="0"/>
    </xf>
    <xf numFmtId="0" fontId="85" fillId="0" borderId="82" xfId="0" applyFont="1" applyBorder="1" applyAlignment="1">
      <alignment horizontal="left" vertical="center" wrapText="1"/>
    </xf>
    <xf numFmtId="0" fontId="85" fillId="0" borderId="60" xfId="0" applyFont="1" applyBorder="1" applyAlignment="1">
      <alignment horizontal="left" vertical="center" wrapText="1"/>
    </xf>
    <xf numFmtId="0" fontId="0" fillId="0" borderId="13" xfId="0" applyBorder="1" applyAlignment="1">
      <alignment horizontal="left" vertical="center" wrapText="1"/>
    </xf>
    <xf numFmtId="0" fontId="87" fillId="4" borderId="103" xfId="0" applyFont="1" applyFill="1" applyBorder="1" applyAlignment="1">
      <alignment horizontal="center" vertical="center" wrapText="1"/>
    </xf>
    <xf numFmtId="0" fontId="4" fillId="4" borderId="11" xfId="0" applyFont="1" applyFill="1" applyBorder="1" applyAlignment="1">
      <alignment horizontal="center" vertical="center"/>
    </xf>
    <xf numFmtId="0" fontId="91" fillId="0" borderId="82" xfId="0" applyFont="1" applyBorder="1" applyAlignment="1">
      <alignment horizontal="left" vertical="center" wrapText="1"/>
    </xf>
    <xf numFmtId="0" fontId="91" fillId="0" borderId="60" xfId="0" applyFont="1" applyBorder="1" applyAlignment="1">
      <alignment horizontal="left" vertical="center" wrapText="1"/>
    </xf>
  </cellXfs>
  <cellStyles count="3">
    <cellStyle name="Normal" xfId="0" builtinId="0"/>
    <cellStyle name="Normal - Style1 2" xfId="1" xr:uid="{00000000-0005-0000-0000-000001000000}"/>
    <cellStyle name="Normal 2 2" xfId="2" xr:uid="{00000000-0005-0000-0000-000002000000}"/>
  </cellStyles>
  <dxfs count="1108">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ill>
        <patternFill>
          <bgColor rgb="FFFFC000"/>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auto="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92D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ill>
        <patternFill>
          <bgColor rgb="FFFFC7CE"/>
        </patternFill>
      </fill>
    </dxf>
    <dxf>
      <fill>
        <patternFill>
          <bgColor theme="9"/>
        </patternFill>
      </fill>
    </dxf>
    <dxf>
      <fill>
        <patternFill>
          <bgColor theme="9"/>
        </patternFill>
      </fill>
    </dxf>
    <dxf>
      <fill>
        <patternFill>
          <bgColor theme="9"/>
        </patternFill>
      </fill>
    </dxf>
    <dxf>
      <font>
        <color theme="1"/>
      </font>
    </dxf>
    <dxf>
      <fill>
        <patternFill>
          <bgColor rgb="FF92D050"/>
        </patternFill>
      </fill>
    </dxf>
    <dxf>
      <fill>
        <patternFill>
          <bgColor rgb="FF00B050"/>
        </patternFill>
      </fill>
    </dxf>
    <dxf>
      <fill>
        <patternFill>
          <bgColor rgb="FF92D050"/>
        </patternFill>
      </fill>
    </dxf>
    <dxf>
      <fill>
        <patternFill>
          <bgColor theme="7" tint="0.59996337778862885"/>
        </patternFill>
      </fill>
    </dxf>
    <dxf>
      <font>
        <color auto="1"/>
      </font>
    </dxf>
    <dxf>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FFC000"/>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auto="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92D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auto="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92D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ill>
        <patternFill>
          <bgColor rgb="FFFFC7CE"/>
        </patternFill>
      </fill>
    </dxf>
    <dxf>
      <fill>
        <patternFill>
          <bgColor theme="9"/>
        </patternFill>
      </fill>
    </dxf>
    <dxf>
      <fill>
        <patternFill>
          <bgColor theme="9"/>
        </patternFill>
      </fill>
    </dxf>
    <dxf>
      <fill>
        <patternFill>
          <bgColor theme="9"/>
        </patternFill>
      </fill>
    </dxf>
    <dxf>
      <font>
        <color theme="1"/>
      </font>
    </dxf>
    <dxf>
      <fill>
        <patternFill>
          <bgColor rgb="FF92D050"/>
        </patternFill>
      </fill>
    </dxf>
    <dxf>
      <fill>
        <patternFill>
          <bgColor rgb="FF00B050"/>
        </patternFill>
      </fill>
    </dxf>
    <dxf>
      <fill>
        <patternFill>
          <bgColor rgb="FF92D050"/>
        </patternFill>
      </fill>
    </dxf>
    <dxf>
      <fill>
        <patternFill>
          <bgColor theme="7" tint="0.59996337778862885"/>
        </patternFill>
      </fill>
    </dxf>
    <dxf>
      <font>
        <color auto="1"/>
      </font>
    </dxf>
    <dxf>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00B050"/>
        </patternFill>
      </fill>
    </dxf>
    <dxf>
      <font>
        <color theme="1"/>
      </font>
      <fill>
        <patternFill>
          <bgColor rgb="FF92D050"/>
        </patternFill>
      </fill>
    </dxf>
    <dxf>
      <font>
        <color theme="1"/>
      </font>
      <fill>
        <patternFill>
          <bgColor rgb="FFFFC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FFC000"/>
        </patternFill>
      </fill>
    </dxf>
    <dxf>
      <font>
        <color theme="1"/>
      </font>
      <fill>
        <patternFill>
          <bgColor rgb="FF92D05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auto="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92D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ill>
        <patternFill>
          <bgColor rgb="FFFFC000"/>
        </patternFill>
      </fill>
    </dxf>
    <dxf>
      <font>
        <color theme="1"/>
      </font>
      <fill>
        <patternFill>
          <bgColor rgb="FFFF0000"/>
        </patternFill>
      </fill>
    </dxf>
    <dxf>
      <font>
        <color theme="1"/>
      </font>
      <fill>
        <patternFill>
          <bgColor rgb="FFFF0000"/>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ill>
        <patternFill>
          <bgColor rgb="FFFFC7CE"/>
        </patternFill>
      </fill>
    </dxf>
    <dxf>
      <fill>
        <patternFill>
          <bgColor theme="9"/>
        </patternFill>
      </fill>
    </dxf>
    <dxf>
      <fill>
        <patternFill>
          <bgColor theme="9"/>
        </patternFill>
      </fill>
    </dxf>
    <dxf>
      <fill>
        <patternFill>
          <bgColor theme="9"/>
        </patternFill>
      </fill>
    </dxf>
    <dxf>
      <font>
        <color theme="1"/>
      </font>
    </dxf>
    <dxf>
      <fill>
        <patternFill>
          <bgColor rgb="FF92D050"/>
        </patternFill>
      </fill>
    </dxf>
    <dxf>
      <fill>
        <patternFill>
          <bgColor rgb="FF00B050"/>
        </patternFill>
      </fill>
    </dxf>
    <dxf>
      <fill>
        <patternFill>
          <bgColor rgb="FF92D050"/>
        </patternFill>
      </fill>
    </dxf>
    <dxf>
      <fill>
        <patternFill>
          <bgColor theme="7" tint="0.59996337778862885"/>
        </patternFill>
      </fill>
    </dxf>
    <dxf>
      <font>
        <color auto="1"/>
      </font>
    </dxf>
    <dxf>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00B050"/>
        </patternFill>
      </fill>
    </dxf>
    <dxf>
      <font>
        <color theme="1"/>
      </font>
      <fill>
        <patternFill>
          <bgColor rgb="FF92D050"/>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ill>
        <patternFill>
          <bgColor rgb="FFFFC000"/>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auto="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92D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ill>
        <patternFill>
          <bgColor rgb="FFFFC7CE"/>
        </patternFill>
      </fill>
    </dxf>
    <dxf>
      <fill>
        <patternFill>
          <bgColor theme="9"/>
        </patternFill>
      </fill>
    </dxf>
    <dxf>
      <fill>
        <patternFill>
          <bgColor theme="9"/>
        </patternFill>
      </fill>
    </dxf>
    <dxf>
      <fill>
        <patternFill>
          <bgColor theme="9"/>
        </patternFill>
      </fill>
    </dxf>
    <dxf>
      <font>
        <color theme="1"/>
      </font>
    </dxf>
    <dxf>
      <fill>
        <patternFill>
          <bgColor rgb="FF92D050"/>
        </patternFill>
      </fill>
    </dxf>
    <dxf>
      <fill>
        <patternFill>
          <bgColor rgb="FF00B050"/>
        </patternFill>
      </fill>
    </dxf>
    <dxf>
      <fill>
        <patternFill>
          <bgColor rgb="FF92D050"/>
        </patternFill>
      </fill>
    </dxf>
    <dxf>
      <fill>
        <patternFill>
          <bgColor theme="7" tint="0.59996337778862885"/>
        </patternFill>
      </fill>
    </dxf>
    <dxf>
      <font>
        <color auto="1"/>
      </font>
    </dxf>
    <dxf>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FFC000"/>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auto="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92D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auto="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92D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ill>
        <patternFill>
          <bgColor rgb="FFFFC7CE"/>
        </patternFill>
      </fill>
    </dxf>
    <dxf>
      <fill>
        <patternFill>
          <bgColor theme="9"/>
        </patternFill>
      </fill>
    </dxf>
    <dxf>
      <fill>
        <patternFill>
          <bgColor theme="9"/>
        </patternFill>
      </fill>
    </dxf>
    <dxf>
      <fill>
        <patternFill>
          <bgColor theme="9"/>
        </patternFill>
      </fill>
    </dxf>
    <dxf>
      <font>
        <color theme="1"/>
      </font>
    </dxf>
    <dxf>
      <fill>
        <patternFill>
          <bgColor rgb="FF92D050"/>
        </patternFill>
      </fill>
    </dxf>
    <dxf>
      <fill>
        <patternFill>
          <bgColor rgb="FF00B050"/>
        </patternFill>
      </fill>
    </dxf>
    <dxf>
      <fill>
        <patternFill>
          <bgColor rgb="FF92D050"/>
        </patternFill>
      </fill>
    </dxf>
    <dxf>
      <fill>
        <patternFill>
          <bgColor theme="7" tint="0.59996337778862885"/>
        </patternFill>
      </fill>
    </dxf>
    <dxf>
      <font>
        <color auto="1"/>
      </font>
    </dxf>
    <dxf>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00B050"/>
        </patternFill>
      </fill>
    </dxf>
    <dxf>
      <font>
        <color theme="1"/>
      </font>
      <fill>
        <patternFill>
          <bgColor rgb="FF92D050"/>
        </patternFill>
      </fill>
    </dxf>
    <dxf>
      <font>
        <color theme="1"/>
      </font>
      <fill>
        <patternFill>
          <bgColor rgb="FFFFC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FFC000"/>
        </patternFill>
      </fill>
    </dxf>
    <dxf>
      <font>
        <color theme="1"/>
      </font>
      <fill>
        <patternFill>
          <bgColor rgb="FF92D05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auto="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92D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ill>
        <patternFill>
          <bgColor rgb="FFFFC000"/>
        </patternFill>
      </fill>
    </dxf>
    <dxf>
      <font>
        <color theme="1"/>
      </font>
      <fill>
        <patternFill>
          <bgColor rgb="FFFF0000"/>
        </patternFill>
      </fill>
    </dxf>
    <dxf>
      <font>
        <color theme="1"/>
      </font>
      <fill>
        <patternFill>
          <bgColor rgb="FFFF0000"/>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ill>
        <patternFill>
          <bgColor rgb="FFFFC7CE"/>
        </patternFill>
      </fill>
    </dxf>
    <dxf>
      <fill>
        <patternFill>
          <bgColor theme="9"/>
        </patternFill>
      </fill>
    </dxf>
    <dxf>
      <fill>
        <patternFill>
          <bgColor theme="9"/>
        </patternFill>
      </fill>
    </dxf>
    <dxf>
      <fill>
        <patternFill>
          <bgColor theme="9"/>
        </patternFill>
      </fill>
    </dxf>
    <dxf>
      <font>
        <color theme="1"/>
      </font>
    </dxf>
    <dxf>
      <fill>
        <patternFill>
          <bgColor rgb="FF92D050"/>
        </patternFill>
      </fill>
    </dxf>
    <dxf>
      <fill>
        <patternFill>
          <bgColor rgb="FF00B050"/>
        </patternFill>
      </fill>
    </dxf>
    <dxf>
      <fill>
        <patternFill>
          <bgColor rgb="FF92D050"/>
        </patternFill>
      </fill>
    </dxf>
    <dxf>
      <fill>
        <patternFill>
          <bgColor theme="7" tint="0.59996337778862885"/>
        </patternFill>
      </fill>
    </dxf>
    <dxf>
      <font>
        <color auto="1"/>
      </font>
    </dxf>
    <dxf>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00B050"/>
        </patternFill>
      </fill>
    </dxf>
    <dxf>
      <font>
        <color theme="1"/>
      </font>
      <fill>
        <patternFill>
          <bgColor rgb="FF92D050"/>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ill>
        <patternFill>
          <bgColor rgb="FFFFC000"/>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auto="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92D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ill>
        <patternFill>
          <bgColor rgb="FFFFC7CE"/>
        </patternFill>
      </fill>
    </dxf>
    <dxf>
      <fill>
        <patternFill>
          <bgColor theme="9"/>
        </patternFill>
      </fill>
    </dxf>
    <dxf>
      <fill>
        <patternFill>
          <bgColor theme="9"/>
        </patternFill>
      </fill>
    </dxf>
    <dxf>
      <fill>
        <patternFill>
          <bgColor theme="9"/>
        </patternFill>
      </fill>
    </dxf>
    <dxf>
      <font>
        <color theme="1"/>
      </font>
    </dxf>
    <dxf>
      <fill>
        <patternFill>
          <bgColor rgb="FF92D050"/>
        </patternFill>
      </fill>
    </dxf>
    <dxf>
      <fill>
        <patternFill>
          <bgColor rgb="FF00B050"/>
        </patternFill>
      </fill>
    </dxf>
    <dxf>
      <fill>
        <patternFill>
          <bgColor rgb="FF92D050"/>
        </patternFill>
      </fill>
    </dxf>
    <dxf>
      <fill>
        <patternFill>
          <bgColor theme="7" tint="0.59996337778862885"/>
        </patternFill>
      </fill>
    </dxf>
    <dxf>
      <font>
        <color auto="1"/>
      </font>
    </dxf>
    <dxf>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FFC000"/>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auto="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92D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auto="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92D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ill>
        <patternFill>
          <bgColor rgb="FFFFC7CE"/>
        </patternFill>
      </fill>
    </dxf>
    <dxf>
      <fill>
        <patternFill>
          <bgColor theme="9"/>
        </patternFill>
      </fill>
    </dxf>
    <dxf>
      <fill>
        <patternFill>
          <bgColor theme="9"/>
        </patternFill>
      </fill>
    </dxf>
    <dxf>
      <fill>
        <patternFill>
          <bgColor theme="9"/>
        </patternFill>
      </fill>
    </dxf>
    <dxf>
      <font>
        <color theme="1"/>
      </font>
    </dxf>
    <dxf>
      <fill>
        <patternFill>
          <bgColor rgb="FF92D050"/>
        </patternFill>
      </fill>
    </dxf>
    <dxf>
      <fill>
        <patternFill>
          <bgColor rgb="FF00B050"/>
        </patternFill>
      </fill>
    </dxf>
    <dxf>
      <fill>
        <patternFill>
          <bgColor rgb="FF92D050"/>
        </patternFill>
      </fill>
    </dxf>
    <dxf>
      <fill>
        <patternFill>
          <bgColor theme="7" tint="0.59996337778862885"/>
        </patternFill>
      </fill>
    </dxf>
    <dxf>
      <font>
        <color auto="1"/>
      </font>
    </dxf>
    <dxf>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00B050"/>
        </patternFill>
      </fill>
    </dxf>
    <dxf>
      <font>
        <color theme="1"/>
      </font>
      <fill>
        <patternFill>
          <bgColor rgb="FF92D050"/>
        </patternFill>
      </fill>
    </dxf>
    <dxf>
      <font>
        <color theme="1"/>
      </font>
      <fill>
        <patternFill>
          <bgColor rgb="FFFFC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FFC000"/>
        </patternFill>
      </fill>
    </dxf>
    <dxf>
      <font>
        <color theme="1"/>
      </font>
      <fill>
        <patternFill>
          <bgColor rgb="FF92D05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auto="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92D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ill>
        <patternFill>
          <bgColor rgb="FFFFC000"/>
        </patternFill>
      </fill>
    </dxf>
    <dxf>
      <font>
        <color theme="1"/>
      </font>
      <fill>
        <patternFill>
          <bgColor rgb="FFFF0000"/>
        </patternFill>
      </fill>
    </dxf>
    <dxf>
      <font>
        <color theme="1"/>
      </font>
      <fill>
        <patternFill>
          <bgColor rgb="FFFF0000"/>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ill>
        <patternFill>
          <bgColor rgb="FFFFC7CE"/>
        </patternFill>
      </fill>
    </dxf>
    <dxf>
      <fill>
        <patternFill>
          <bgColor theme="9"/>
        </patternFill>
      </fill>
    </dxf>
    <dxf>
      <fill>
        <patternFill>
          <bgColor theme="9"/>
        </patternFill>
      </fill>
    </dxf>
    <dxf>
      <fill>
        <patternFill>
          <bgColor theme="9"/>
        </patternFill>
      </fill>
    </dxf>
    <dxf>
      <font>
        <color theme="1"/>
      </font>
    </dxf>
    <dxf>
      <fill>
        <patternFill>
          <bgColor rgb="FF92D050"/>
        </patternFill>
      </fill>
    </dxf>
    <dxf>
      <fill>
        <patternFill>
          <bgColor rgb="FF00B050"/>
        </patternFill>
      </fill>
    </dxf>
    <dxf>
      <fill>
        <patternFill>
          <bgColor rgb="FF92D050"/>
        </patternFill>
      </fill>
    </dxf>
    <dxf>
      <fill>
        <patternFill>
          <bgColor theme="7" tint="0.59996337778862885"/>
        </patternFill>
      </fill>
    </dxf>
    <dxf>
      <font>
        <color auto="1"/>
      </font>
    </dxf>
    <dxf>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00B050"/>
        </patternFill>
      </fill>
    </dxf>
    <dxf>
      <font>
        <color theme="1"/>
      </font>
      <fill>
        <patternFill>
          <bgColor rgb="FF92D05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ill>
        <patternFill>
          <bgColor rgb="FFFFC000"/>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auto="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92D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ill>
        <patternFill>
          <bgColor rgb="FFFFC7CE"/>
        </patternFill>
      </fill>
    </dxf>
    <dxf>
      <fill>
        <patternFill>
          <bgColor theme="9"/>
        </patternFill>
      </fill>
    </dxf>
    <dxf>
      <fill>
        <patternFill>
          <bgColor theme="9"/>
        </patternFill>
      </fill>
    </dxf>
    <dxf>
      <fill>
        <patternFill>
          <bgColor theme="9"/>
        </patternFill>
      </fill>
    </dxf>
    <dxf>
      <font>
        <color theme="1"/>
      </font>
    </dxf>
    <dxf>
      <fill>
        <patternFill>
          <bgColor rgb="FF92D050"/>
        </patternFill>
      </fill>
    </dxf>
    <dxf>
      <fill>
        <patternFill>
          <bgColor rgb="FF00B050"/>
        </patternFill>
      </fill>
    </dxf>
    <dxf>
      <fill>
        <patternFill>
          <bgColor rgb="FF92D050"/>
        </patternFill>
      </fill>
    </dxf>
    <dxf>
      <fill>
        <patternFill>
          <bgColor theme="7" tint="0.59996337778862885"/>
        </patternFill>
      </fill>
    </dxf>
    <dxf>
      <font>
        <color auto="1"/>
      </font>
    </dxf>
    <dxf>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FFC000"/>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auto="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92D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auto="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92D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ill>
        <patternFill>
          <bgColor rgb="FFFFC7CE"/>
        </patternFill>
      </fill>
    </dxf>
    <dxf>
      <fill>
        <patternFill>
          <bgColor theme="9"/>
        </patternFill>
      </fill>
    </dxf>
    <dxf>
      <fill>
        <patternFill>
          <bgColor theme="9"/>
        </patternFill>
      </fill>
    </dxf>
    <dxf>
      <fill>
        <patternFill>
          <bgColor theme="9"/>
        </patternFill>
      </fill>
    </dxf>
    <dxf>
      <font>
        <color theme="1"/>
      </font>
    </dxf>
    <dxf>
      <fill>
        <patternFill>
          <bgColor rgb="FF92D050"/>
        </patternFill>
      </fill>
    </dxf>
    <dxf>
      <fill>
        <patternFill>
          <bgColor rgb="FF00B050"/>
        </patternFill>
      </fill>
    </dxf>
    <dxf>
      <fill>
        <patternFill>
          <bgColor rgb="FF92D050"/>
        </patternFill>
      </fill>
    </dxf>
    <dxf>
      <fill>
        <patternFill>
          <bgColor theme="7" tint="0.59996337778862885"/>
        </patternFill>
      </fill>
    </dxf>
    <dxf>
      <font>
        <color auto="1"/>
      </font>
    </dxf>
    <dxf>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00B050"/>
        </patternFill>
      </fill>
    </dxf>
    <dxf>
      <font>
        <color theme="1"/>
      </font>
      <fill>
        <patternFill>
          <bgColor rgb="FF92D050"/>
        </patternFill>
      </fill>
    </dxf>
    <dxf>
      <font>
        <color theme="1"/>
      </font>
      <fill>
        <patternFill>
          <bgColor rgb="FFFFC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FFC000"/>
        </patternFill>
      </fill>
    </dxf>
    <dxf>
      <font>
        <color theme="1"/>
      </font>
      <fill>
        <patternFill>
          <bgColor rgb="FF92D05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auto="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92D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ill>
        <patternFill>
          <bgColor rgb="FFFFC000"/>
        </patternFill>
      </fill>
    </dxf>
    <dxf>
      <font>
        <color theme="1"/>
      </font>
      <fill>
        <patternFill>
          <bgColor rgb="FFFF0000"/>
        </patternFill>
      </fill>
    </dxf>
    <dxf>
      <font>
        <color theme="1"/>
      </font>
      <fill>
        <patternFill>
          <bgColor rgb="FFFF0000"/>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ill>
        <patternFill>
          <bgColor rgb="FFFFC7CE"/>
        </patternFill>
      </fill>
    </dxf>
    <dxf>
      <fill>
        <patternFill>
          <bgColor theme="9"/>
        </patternFill>
      </fill>
    </dxf>
    <dxf>
      <fill>
        <patternFill>
          <bgColor theme="9"/>
        </patternFill>
      </fill>
    </dxf>
    <dxf>
      <fill>
        <patternFill>
          <bgColor theme="9"/>
        </patternFill>
      </fill>
    </dxf>
    <dxf>
      <font>
        <color theme="1"/>
      </font>
    </dxf>
    <dxf>
      <fill>
        <patternFill>
          <bgColor rgb="FF92D050"/>
        </patternFill>
      </fill>
    </dxf>
    <dxf>
      <fill>
        <patternFill>
          <bgColor rgb="FF00B050"/>
        </patternFill>
      </fill>
    </dxf>
    <dxf>
      <fill>
        <patternFill>
          <bgColor rgb="FF92D050"/>
        </patternFill>
      </fill>
    </dxf>
    <dxf>
      <fill>
        <patternFill>
          <bgColor theme="7" tint="0.59996337778862885"/>
        </patternFill>
      </fill>
    </dxf>
    <dxf>
      <font>
        <color auto="1"/>
      </font>
    </dxf>
    <dxf>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00B050"/>
        </patternFill>
      </fill>
    </dxf>
    <dxf>
      <font>
        <color theme="1"/>
      </font>
      <fill>
        <patternFill>
          <bgColor rgb="FF92D050"/>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
      <numFmt numFmtId="13" formatCode="0%"/>
    </dxf>
    <dxf>
      <numFmt numFmtId="13" formatCode="0%"/>
    </dxf>
    <dxf>
      <numFmt numFmtId="13" formatCode="0%"/>
    </dxf>
    <dxf>
      <numFmt numFmtId="13" formatCode="0%"/>
    </dxf>
    <dxf>
      <numFmt numFmtId="13" formatCode="0%"/>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ill>
        <patternFill>
          <bgColor rgb="FFFFC000"/>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auto="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92D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ill>
        <patternFill>
          <bgColor rgb="FFFFC7CE"/>
        </patternFill>
      </fill>
    </dxf>
    <dxf>
      <fill>
        <patternFill>
          <bgColor theme="9"/>
        </patternFill>
      </fill>
    </dxf>
    <dxf>
      <fill>
        <patternFill>
          <bgColor theme="9"/>
        </patternFill>
      </fill>
    </dxf>
    <dxf>
      <fill>
        <patternFill>
          <bgColor theme="9"/>
        </patternFill>
      </fill>
    </dxf>
    <dxf>
      <font>
        <color theme="1"/>
      </font>
    </dxf>
    <dxf>
      <fill>
        <patternFill>
          <bgColor rgb="FF92D050"/>
        </patternFill>
      </fill>
    </dxf>
    <dxf>
      <fill>
        <patternFill>
          <bgColor rgb="FF00B050"/>
        </patternFill>
      </fill>
    </dxf>
    <dxf>
      <fill>
        <patternFill>
          <bgColor rgb="FF92D050"/>
        </patternFill>
      </fill>
    </dxf>
    <dxf>
      <fill>
        <patternFill>
          <bgColor theme="7" tint="0.59996337778862885"/>
        </patternFill>
      </fill>
    </dxf>
    <dxf>
      <font>
        <color auto="1"/>
      </font>
    </dxf>
    <dxf>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FFC000"/>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auto="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92D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auto="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92D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ill>
        <patternFill>
          <bgColor rgb="FFFFC7CE"/>
        </patternFill>
      </fill>
    </dxf>
    <dxf>
      <fill>
        <patternFill>
          <bgColor theme="9"/>
        </patternFill>
      </fill>
    </dxf>
    <dxf>
      <fill>
        <patternFill>
          <bgColor theme="9"/>
        </patternFill>
      </fill>
    </dxf>
    <dxf>
      <fill>
        <patternFill>
          <bgColor theme="9"/>
        </patternFill>
      </fill>
    </dxf>
    <dxf>
      <font>
        <color theme="1"/>
      </font>
    </dxf>
    <dxf>
      <fill>
        <patternFill>
          <bgColor rgb="FF92D050"/>
        </patternFill>
      </fill>
    </dxf>
    <dxf>
      <fill>
        <patternFill>
          <bgColor rgb="FF00B050"/>
        </patternFill>
      </fill>
    </dxf>
    <dxf>
      <fill>
        <patternFill>
          <bgColor rgb="FF92D050"/>
        </patternFill>
      </fill>
    </dxf>
    <dxf>
      <fill>
        <patternFill>
          <bgColor theme="7" tint="0.59996337778862885"/>
        </patternFill>
      </fill>
    </dxf>
    <dxf>
      <font>
        <color auto="1"/>
      </font>
    </dxf>
    <dxf>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00B050"/>
        </patternFill>
      </fill>
    </dxf>
    <dxf>
      <font>
        <color theme="1"/>
      </font>
      <fill>
        <patternFill>
          <bgColor rgb="FF92D050"/>
        </patternFill>
      </fill>
    </dxf>
    <dxf>
      <font>
        <color theme="1"/>
      </font>
      <fill>
        <patternFill>
          <bgColor rgb="FFFFC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FFC000"/>
        </patternFill>
      </fill>
    </dxf>
    <dxf>
      <font>
        <color theme="1"/>
      </font>
      <fill>
        <patternFill>
          <bgColor rgb="FF92D05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auto="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92D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ill>
        <patternFill>
          <bgColor rgb="FFFFC000"/>
        </patternFill>
      </fill>
    </dxf>
    <dxf>
      <font>
        <color theme="1"/>
      </font>
      <fill>
        <patternFill>
          <bgColor rgb="FFFF0000"/>
        </patternFill>
      </fill>
    </dxf>
    <dxf>
      <font>
        <color theme="1"/>
      </font>
      <fill>
        <patternFill>
          <bgColor rgb="FFFF0000"/>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ill>
        <patternFill>
          <bgColor rgb="FFFFC7CE"/>
        </patternFill>
      </fill>
    </dxf>
    <dxf>
      <fill>
        <patternFill>
          <bgColor theme="9"/>
        </patternFill>
      </fill>
    </dxf>
    <dxf>
      <fill>
        <patternFill>
          <bgColor theme="9"/>
        </patternFill>
      </fill>
    </dxf>
    <dxf>
      <fill>
        <patternFill>
          <bgColor theme="9"/>
        </patternFill>
      </fill>
    </dxf>
    <dxf>
      <font>
        <color theme="1"/>
      </font>
    </dxf>
    <dxf>
      <fill>
        <patternFill>
          <bgColor rgb="FF92D050"/>
        </patternFill>
      </fill>
    </dxf>
    <dxf>
      <fill>
        <patternFill>
          <bgColor rgb="FF00B050"/>
        </patternFill>
      </fill>
    </dxf>
    <dxf>
      <fill>
        <patternFill>
          <bgColor rgb="FF92D050"/>
        </patternFill>
      </fill>
    </dxf>
    <dxf>
      <fill>
        <patternFill>
          <bgColor theme="7" tint="0.59996337778862885"/>
        </patternFill>
      </fill>
    </dxf>
    <dxf>
      <font>
        <color auto="1"/>
      </font>
    </dxf>
    <dxf>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00B050"/>
        </patternFill>
      </fill>
    </dxf>
    <dxf>
      <font>
        <color theme="1"/>
      </font>
      <fill>
        <patternFill>
          <bgColor rgb="FF92D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pivotCacheDefinition" Target="pivotCache/pivotCacheDefinition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5" Type="http://schemas.openxmlformats.org/officeDocument/2006/relationships/sheetMetadata" Target="metadata.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4.xml"/><Relationship Id="rId29"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28"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 Id="rId27"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4.jpeg"/><Relationship Id="rId4" Type="http://schemas.openxmlformats.org/officeDocument/2006/relationships/image" Target="../media/image5.pn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6.jpeg"/><Relationship Id="rId4" Type="http://schemas.openxmlformats.org/officeDocument/2006/relationships/image" Target="../media/image5.png"/></Relationships>
</file>

<file path=xl/drawings/_rels/drawing4.xml.rels><?xml version="1.0" encoding="UTF-8" standalone="yes"?>
<Relationships xmlns="http://schemas.openxmlformats.org/package/2006/relationships"><Relationship Id="rId1" Type="http://schemas.openxmlformats.org/officeDocument/2006/relationships/image" Target="../media/image7.png"/></Relationships>
</file>

<file path=xl/drawings/_rels/drawing5.xml.rels><?xml version="1.0" encoding="UTF-8" standalone="yes"?>
<Relationships xmlns="http://schemas.openxmlformats.org/package/2006/relationships"><Relationship Id="rId1" Type="http://schemas.openxmlformats.org/officeDocument/2006/relationships/image" Target="../media/image7.png"/></Relationships>
</file>

<file path=xl/drawings/_rels/drawing6.xml.rels><?xml version="1.0" encoding="UTF-8" standalone="yes"?>
<Relationships xmlns="http://schemas.openxmlformats.org/package/2006/relationships"><Relationship Id="rId1" Type="http://schemas.openxmlformats.org/officeDocument/2006/relationships/image" Target="../media/image7.png"/></Relationships>
</file>

<file path=xl/drawings/_rels/drawing7.xml.rels><?xml version="1.0" encoding="UTF-8" standalone="yes"?>
<Relationships xmlns="http://schemas.openxmlformats.org/package/2006/relationships"><Relationship Id="rId1" Type="http://schemas.openxmlformats.org/officeDocument/2006/relationships/image" Target="../media/image7.png"/></Relationships>
</file>

<file path=xl/drawings/_rels/drawing8.xml.rels><?xml version="1.0" encoding="UTF-8" standalone="yes"?>
<Relationships xmlns="http://schemas.openxmlformats.org/package/2006/relationships"><Relationship Id="rId1" Type="http://schemas.openxmlformats.org/officeDocument/2006/relationships/image" Target="../media/image7.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139700</xdr:rowOff>
    </xdr:from>
    <xdr:ext cx="2505074" cy="914400"/>
    <xdr:pic>
      <xdr:nvPicPr>
        <xdr:cNvPr id="4" name="Imagen 3">
          <a:extLst>
            <a:ext uri="{FF2B5EF4-FFF2-40B4-BE49-F238E27FC236}">
              <a16:creationId xmlns:a16="http://schemas.microsoft.com/office/drawing/2014/main" id="{07949EE5-0DFE-4F23-9EBB-8C1281065AFD}"/>
            </a:ext>
          </a:extLst>
        </xdr:cNvPr>
        <xdr:cNvPicPr>
          <a:picLocks noChangeAspect="1"/>
        </xdr:cNvPicPr>
      </xdr:nvPicPr>
      <xdr:blipFill>
        <a:blip xmlns:r="http://schemas.openxmlformats.org/officeDocument/2006/relationships" r:embed="rId1"/>
        <a:stretch>
          <a:fillRect/>
        </a:stretch>
      </xdr:blipFill>
      <xdr:spPr>
        <a:xfrm>
          <a:off x="0" y="139700"/>
          <a:ext cx="2505074" cy="914400"/>
        </a:xfrm>
        <a:prstGeom prst="rect">
          <a:avLst/>
        </a:prstGeom>
      </xdr:spPr>
    </xdr:pic>
    <xdr:clientData/>
  </xdr:oneCellAnchor>
  <xdr:twoCellAnchor>
    <xdr:from>
      <xdr:col>6</xdr:col>
      <xdr:colOff>482600</xdr:colOff>
      <xdr:row>0</xdr:row>
      <xdr:rowOff>260350</xdr:rowOff>
    </xdr:from>
    <xdr:to>
      <xdr:col>7</xdr:col>
      <xdr:colOff>327024</xdr:colOff>
      <xdr:row>2</xdr:row>
      <xdr:rowOff>127000</xdr:rowOff>
    </xdr:to>
    <xdr:grpSp>
      <xdr:nvGrpSpPr>
        <xdr:cNvPr id="5" name="Group 8">
          <a:extLst>
            <a:ext uri="{FF2B5EF4-FFF2-40B4-BE49-F238E27FC236}">
              <a16:creationId xmlns:a16="http://schemas.microsoft.com/office/drawing/2014/main" id="{DD77865D-3137-4C44-9888-338E7CAD30E8}"/>
            </a:ext>
          </a:extLst>
        </xdr:cNvPr>
        <xdr:cNvGrpSpPr>
          <a:grpSpLocks/>
        </xdr:cNvGrpSpPr>
      </xdr:nvGrpSpPr>
      <xdr:grpSpPr bwMode="auto">
        <a:xfrm>
          <a:off x="6982012" y="260350"/>
          <a:ext cx="673659" cy="595032"/>
          <a:chOff x="2381" y="720"/>
          <a:chExt cx="3154" cy="65"/>
        </a:xfrm>
      </xdr:grpSpPr>
      <xdr:pic>
        <xdr:nvPicPr>
          <xdr:cNvPr id="6" name="6 Imagen">
            <a:extLst>
              <a:ext uri="{FF2B5EF4-FFF2-40B4-BE49-F238E27FC236}">
                <a16:creationId xmlns:a16="http://schemas.microsoft.com/office/drawing/2014/main" id="{53517378-D0AE-4161-BFC6-F13AFA85398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7" name="7 Imagen">
            <a:extLst>
              <a:ext uri="{FF2B5EF4-FFF2-40B4-BE49-F238E27FC236}">
                <a16:creationId xmlns:a16="http://schemas.microsoft.com/office/drawing/2014/main" id="{443C74A5-02A7-43D4-B226-A7DD9D5A217A}"/>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7</xdr:col>
      <xdr:colOff>31750</xdr:colOff>
      <xdr:row>0</xdr:row>
      <xdr:rowOff>273050</xdr:rowOff>
    </xdr:from>
    <xdr:to>
      <xdr:col>9</xdr:col>
      <xdr:colOff>104775</xdr:colOff>
      <xdr:row>3</xdr:row>
      <xdr:rowOff>31749</xdr:rowOff>
    </xdr:to>
    <xdr:sp macro="" textlink="">
      <xdr:nvSpPr>
        <xdr:cNvPr id="8" name="CuadroTexto 4">
          <a:extLst>
            <a:ext uri="{FF2B5EF4-FFF2-40B4-BE49-F238E27FC236}">
              <a16:creationId xmlns:a16="http://schemas.microsoft.com/office/drawing/2014/main" id="{3B1E5441-8259-47DB-9280-D42B635243B3}"/>
            </a:ext>
          </a:extLst>
        </xdr:cNvPr>
        <xdr:cNvSpPr txBox="1"/>
      </xdr:nvSpPr>
      <xdr:spPr>
        <a:xfrm>
          <a:off x="5365750" y="187325"/>
          <a:ext cx="1597025" cy="415924"/>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484910</xdr:colOff>
      <xdr:row>0</xdr:row>
      <xdr:rowOff>57150</xdr:rowOff>
    </xdr:from>
    <xdr:to>
      <xdr:col>0</xdr:col>
      <xdr:colOff>2310538</xdr:colOff>
      <xdr:row>3</xdr:row>
      <xdr:rowOff>95250</xdr:rowOff>
    </xdr:to>
    <xdr:pic>
      <xdr:nvPicPr>
        <xdr:cNvPr id="2" name="18 Imagen" descr="Logo CSJ RGB_0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84910" y="57150"/>
          <a:ext cx="1825628"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1085850</xdr:colOff>
      <xdr:row>0</xdr:row>
      <xdr:rowOff>5196</xdr:rowOff>
    </xdr:from>
    <xdr:to>
      <xdr:col>4</xdr:col>
      <xdr:colOff>2828925</xdr:colOff>
      <xdr:row>2</xdr:row>
      <xdr:rowOff>100445</xdr:rowOff>
    </xdr:to>
    <xdr:sp macro="" textlink="">
      <xdr:nvSpPr>
        <xdr:cNvPr id="3" name="CuadroTexto 4">
          <a:extLst>
            <a:ext uri="{FF2B5EF4-FFF2-40B4-BE49-F238E27FC236}">
              <a16:creationId xmlns:a16="http://schemas.microsoft.com/office/drawing/2014/main" id="{00000000-0008-0000-0000-000003000000}"/>
            </a:ext>
          </a:extLst>
        </xdr:cNvPr>
        <xdr:cNvSpPr txBox="1"/>
      </xdr:nvSpPr>
      <xdr:spPr>
        <a:xfrm>
          <a:off x="8886825" y="5196"/>
          <a:ext cx="1743075" cy="41909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4</xdr:col>
      <xdr:colOff>85725</xdr:colOff>
      <xdr:row>2</xdr:row>
      <xdr:rowOff>45894</xdr:rowOff>
    </xdr:from>
    <xdr:to>
      <xdr:col>4</xdr:col>
      <xdr:colOff>2971799</xdr:colOff>
      <xdr:row>3</xdr:row>
      <xdr:rowOff>124692</xdr:rowOff>
    </xdr:to>
    <xdr:grpSp>
      <xdr:nvGrpSpPr>
        <xdr:cNvPr id="4" name="Group 8">
          <a:extLst>
            <a:ext uri="{FF2B5EF4-FFF2-40B4-BE49-F238E27FC236}">
              <a16:creationId xmlns:a16="http://schemas.microsoft.com/office/drawing/2014/main" id="{00000000-0008-0000-0000-000004000000}"/>
            </a:ext>
          </a:extLst>
        </xdr:cNvPr>
        <xdr:cNvGrpSpPr>
          <a:grpSpLocks/>
        </xdr:cNvGrpSpPr>
      </xdr:nvGrpSpPr>
      <xdr:grpSpPr bwMode="auto">
        <a:xfrm>
          <a:off x="7886700" y="369744"/>
          <a:ext cx="2886074" cy="240723"/>
          <a:chOff x="2381" y="720"/>
          <a:chExt cx="3154" cy="65"/>
        </a:xfrm>
      </xdr:grpSpPr>
      <xdr:pic>
        <xdr:nvPicPr>
          <xdr:cNvPr id="5" name="6 Imagen">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4</xdr:col>
      <xdr:colOff>1266825</xdr:colOff>
      <xdr:row>2</xdr:row>
      <xdr:rowOff>47625</xdr:rowOff>
    </xdr:from>
    <xdr:to>
      <xdr:col>4</xdr:col>
      <xdr:colOff>2800351</xdr:colOff>
      <xdr:row>3</xdr:row>
      <xdr:rowOff>156754</xdr:rowOff>
    </xdr:to>
    <xdr:pic>
      <xdr:nvPicPr>
        <xdr:cNvPr id="7" name="Imagen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4"/>
        <a:stretch>
          <a:fillRect/>
        </a:stretch>
      </xdr:blipFill>
      <xdr:spPr>
        <a:xfrm>
          <a:off x="9067800" y="371475"/>
          <a:ext cx="1533526" cy="271054"/>
        </a:xfrm>
        <a:prstGeom prst="rect">
          <a:avLst/>
        </a:prstGeom>
      </xdr:spPr>
    </xdr:pic>
    <xdr:clientData/>
  </xdr:twoCellAnchor>
  <xdr:oneCellAnchor>
    <xdr:from>
      <xdr:col>5</xdr:col>
      <xdr:colOff>270510</xdr:colOff>
      <xdr:row>8</xdr:row>
      <xdr:rowOff>281940</xdr:rowOff>
    </xdr:from>
    <xdr:ext cx="1539240" cy="1508760"/>
    <xdr:sp macro="" textlink="">
      <xdr:nvSpPr>
        <xdr:cNvPr id="8" name="CuadroTexto 7">
          <a:extLst>
            <a:ext uri="{FF2B5EF4-FFF2-40B4-BE49-F238E27FC236}">
              <a16:creationId xmlns:a16="http://schemas.microsoft.com/office/drawing/2014/main" id="{00000000-0008-0000-0000-000008000000}"/>
            </a:ext>
          </a:extLst>
        </xdr:cNvPr>
        <xdr:cNvSpPr txBox="1"/>
      </xdr:nvSpPr>
      <xdr:spPr>
        <a:xfrm>
          <a:off x="11176635" y="2682240"/>
          <a:ext cx="1539240" cy="1508760"/>
        </a:xfrm>
        <a:prstGeom prst="rect">
          <a:avLst/>
        </a:prstGeom>
        <a:solidFill>
          <a:srgbClr val="FFC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a:t>Columnas</a:t>
          </a:r>
          <a:r>
            <a:rPr lang="es-CO" sz="1100" baseline="0"/>
            <a:t> B y D, (No.) enumerar secuencialmente .</a:t>
          </a:r>
        </a:p>
        <a:p>
          <a:r>
            <a:rPr lang="es-CO" sz="1100" baseline="0"/>
            <a:t>Un factor temático puede tener muchos factores específicos, no siempre es una relacion 1 a 1</a:t>
          </a:r>
        </a:p>
        <a:p>
          <a:endParaRPr lang="es-CO" sz="1100" baseline="0"/>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28575</xdr:rowOff>
    </xdr:from>
    <xdr:to>
      <xdr:col>0</xdr:col>
      <xdr:colOff>1666875</xdr:colOff>
      <xdr:row>2</xdr:row>
      <xdr:rowOff>0</xdr:rowOff>
    </xdr:to>
    <xdr:pic>
      <xdr:nvPicPr>
        <xdr:cNvPr id="2" name="18 Imagen" descr="Logo CSJ RGB_01">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28575"/>
          <a:ext cx="1666875"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1162050</xdr:colOff>
      <xdr:row>0</xdr:row>
      <xdr:rowOff>38100</xdr:rowOff>
    </xdr:from>
    <xdr:to>
      <xdr:col>5</xdr:col>
      <xdr:colOff>2905125</xdr:colOff>
      <xdr:row>1</xdr:row>
      <xdr:rowOff>171449</xdr:rowOff>
    </xdr:to>
    <xdr:sp macro="" textlink="">
      <xdr:nvSpPr>
        <xdr:cNvPr id="3" name="CuadroTexto 4">
          <a:extLst>
            <a:ext uri="{FF2B5EF4-FFF2-40B4-BE49-F238E27FC236}">
              <a16:creationId xmlns:a16="http://schemas.microsoft.com/office/drawing/2014/main" id="{00000000-0008-0000-0100-000003000000}"/>
            </a:ext>
          </a:extLst>
        </xdr:cNvPr>
        <xdr:cNvSpPr txBox="1"/>
      </xdr:nvSpPr>
      <xdr:spPr>
        <a:xfrm>
          <a:off x="6124575" y="38100"/>
          <a:ext cx="1743075" cy="41909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38101</xdr:colOff>
      <xdr:row>1</xdr:row>
      <xdr:rowOff>161925</xdr:rowOff>
    </xdr:from>
    <xdr:to>
      <xdr:col>5</xdr:col>
      <xdr:colOff>2924175</xdr:colOff>
      <xdr:row>2</xdr:row>
      <xdr:rowOff>0</xdr:rowOff>
    </xdr:to>
    <xdr:grpSp>
      <xdr:nvGrpSpPr>
        <xdr:cNvPr id="4" name="Group 8">
          <a:extLst>
            <a:ext uri="{FF2B5EF4-FFF2-40B4-BE49-F238E27FC236}">
              <a16:creationId xmlns:a16="http://schemas.microsoft.com/office/drawing/2014/main" id="{00000000-0008-0000-0100-000004000000}"/>
            </a:ext>
          </a:extLst>
        </xdr:cNvPr>
        <xdr:cNvGrpSpPr>
          <a:grpSpLocks/>
        </xdr:cNvGrpSpPr>
      </xdr:nvGrpSpPr>
      <xdr:grpSpPr bwMode="auto">
        <a:xfrm>
          <a:off x="5000626" y="447675"/>
          <a:ext cx="2886074" cy="76200"/>
          <a:chOff x="2381" y="720"/>
          <a:chExt cx="3154" cy="65"/>
        </a:xfrm>
      </xdr:grpSpPr>
      <xdr:pic>
        <xdr:nvPicPr>
          <xdr:cNvPr id="5" name="6 Imagen">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5</xdr:col>
      <xdr:colOff>1266824</xdr:colOff>
      <xdr:row>1</xdr:row>
      <xdr:rowOff>57150</xdr:rowOff>
    </xdr:from>
    <xdr:to>
      <xdr:col>5</xdr:col>
      <xdr:colOff>2800350</xdr:colOff>
      <xdr:row>2</xdr:row>
      <xdr:rowOff>90079</xdr:rowOff>
    </xdr:to>
    <xdr:pic>
      <xdr:nvPicPr>
        <xdr:cNvPr id="7" name="Imagen 6">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4"/>
        <a:stretch>
          <a:fillRect/>
        </a:stretch>
      </xdr:blipFill>
      <xdr:spPr>
        <a:xfrm>
          <a:off x="6229349" y="342900"/>
          <a:ext cx="1533526" cy="271054"/>
        </a:xfrm>
        <a:prstGeom prst="rect">
          <a:avLst/>
        </a:prstGeom>
      </xdr:spPr>
    </xdr:pic>
    <xdr:clientData/>
  </xdr:twoCellAnchor>
  <xdr:oneCellAnchor>
    <xdr:from>
      <xdr:col>7</xdr:col>
      <xdr:colOff>194309</xdr:colOff>
      <xdr:row>5</xdr:row>
      <xdr:rowOff>30826</xdr:rowOff>
    </xdr:from>
    <xdr:ext cx="2156460" cy="5844540"/>
    <xdr:sp macro="" textlink="">
      <xdr:nvSpPr>
        <xdr:cNvPr id="8" name="CuadroTexto 7">
          <a:extLst>
            <a:ext uri="{FF2B5EF4-FFF2-40B4-BE49-F238E27FC236}">
              <a16:creationId xmlns:a16="http://schemas.microsoft.com/office/drawing/2014/main" id="{00000000-0008-0000-0100-000008000000}"/>
            </a:ext>
          </a:extLst>
        </xdr:cNvPr>
        <xdr:cNvSpPr txBox="1"/>
      </xdr:nvSpPr>
      <xdr:spPr>
        <a:xfrm>
          <a:off x="8823959" y="1735801"/>
          <a:ext cx="2156460" cy="5844540"/>
        </a:xfrm>
        <a:prstGeom prst="rect">
          <a:avLst/>
        </a:prstGeom>
        <a:solidFill>
          <a:srgbClr val="FFC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a:t>Tener en</a:t>
          </a:r>
          <a:r>
            <a:rPr lang="es-CO" sz="1100" baseline="0"/>
            <a:t> cuenta-.</a:t>
          </a:r>
        </a:p>
        <a:p>
          <a:r>
            <a:rPr lang="es-CO" sz="1100" baseline="0"/>
            <a:t>1- La estrategia ( Columna A),  es la forma como se va a gestionar la debilidad o la fortaleza( contexto interno) o la amenaza y la oportunidad</a:t>
          </a:r>
        </a:p>
        <a:p>
          <a:r>
            <a:rPr lang="es-CO" sz="1100" baseline="0"/>
            <a:t> ( contexto externo).</a:t>
          </a:r>
        </a:p>
        <a:p>
          <a:endParaRPr lang="es-CO" sz="1100" baseline="0"/>
        </a:p>
        <a:p>
          <a:r>
            <a:rPr lang="es-CO" sz="1100" baseline="0"/>
            <a:t>2. Columnas (B,C;D;E)</a:t>
          </a:r>
        </a:p>
        <a:p>
          <a:r>
            <a:rPr lang="es-CO" sz="1100" baseline="0"/>
            <a:t>Copiar el numero que corresponde, segun la debilidad , oportunidad, fortaleza o amenaza identificada.</a:t>
          </a:r>
        </a:p>
        <a:p>
          <a:r>
            <a:rPr lang="es-CO" sz="1100" baseline="0"/>
            <a:t> </a:t>
          </a:r>
        </a:p>
        <a:p>
          <a:r>
            <a:rPr lang="es-CO" sz="1100"/>
            <a:t>3.</a:t>
          </a:r>
          <a:r>
            <a:rPr lang="es-CO" sz="1100" baseline="0"/>
            <a:t> Las oportunidades y fortalezas se pueden gestionar  a traves de acciónes o proyectos  que se incluyen en el plan de accion ( mejoras), si se considera que aportan valor </a:t>
          </a:r>
        </a:p>
        <a:p>
          <a:endParaRPr lang="es-CO" sz="1100" baseline="0"/>
        </a:p>
        <a:p>
          <a:r>
            <a:rPr lang="es-CO" sz="1100" baseline="0"/>
            <a:t>Las debilidades y amenazas si  afectan los objetivos estrategicos y requieren recursos se documentan en este plan de acción  .</a:t>
          </a:r>
        </a:p>
        <a:p>
          <a:endParaRPr lang="es-CO" sz="1100" baseline="0"/>
        </a:p>
        <a:p>
          <a:r>
            <a:rPr lang="es-CO" sz="1100" baseline="0"/>
            <a:t>Si la debiidad o amenaza afecta la parte operativa ( errores, demoras, etc) se llevan como causa  de los riesgos, en el Plan de riesgos respectivo.</a:t>
          </a:r>
        </a:p>
      </xdr:txBody>
    </xdr:sp>
    <xdr:clientData/>
  </xdr:oneCellAnchor>
</xdr:wsDr>
</file>

<file path=xl/drawings/drawing4.xml><?xml version="1.0" encoding="utf-8"?>
<xdr:wsDr xmlns:xdr="http://schemas.openxmlformats.org/drawingml/2006/spreadsheetDrawing" xmlns:a="http://schemas.openxmlformats.org/drawingml/2006/main">
  <xdr:twoCellAnchor editAs="oneCell">
    <xdr:from>
      <xdr:col>0</xdr:col>
      <xdr:colOff>21405</xdr:colOff>
      <xdr:row>0</xdr:row>
      <xdr:rowOff>0</xdr:rowOff>
    </xdr:from>
    <xdr:to>
      <xdr:col>2</xdr:col>
      <xdr:colOff>1252163</xdr:colOff>
      <xdr:row>3</xdr:row>
      <xdr:rowOff>4256</xdr:rowOff>
    </xdr:to>
    <xdr:pic>
      <xdr:nvPicPr>
        <xdr:cNvPr id="2" name="Imagen 1">
          <a:extLst>
            <a:ext uri="{FF2B5EF4-FFF2-40B4-BE49-F238E27FC236}">
              <a16:creationId xmlns:a16="http://schemas.microsoft.com/office/drawing/2014/main" id="{7AF4E8B7-25BB-4C6F-801A-10714F59FBE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405" y="0"/>
          <a:ext cx="3328398" cy="9096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21405</xdr:colOff>
      <xdr:row>0</xdr:row>
      <xdr:rowOff>0</xdr:rowOff>
    </xdr:from>
    <xdr:to>
      <xdr:col>2</xdr:col>
      <xdr:colOff>836494</xdr:colOff>
      <xdr:row>4</xdr:row>
      <xdr:rowOff>388518</xdr:rowOff>
    </xdr:to>
    <xdr:pic>
      <xdr:nvPicPr>
        <xdr:cNvPr id="2" name="Imagen 1">
          <a:extLst>
            <a:ext uri="{FF2B5EF4-FFF2-40B4-BE49-F238E27FC236}">
              <a16:creationId xmlns:a16="http://schemas.microsoft.com/office/drawing/2014/main" id="{A5B34106-C5A0-4344-90CB-3521D13A023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405" y="0"/>
          <a:ext cx="3245869" cy="8990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21405</xdr:colOff>
      <xdr:row>0</xdr:row>
      <xdr:rowOff>0</xdr:rowOff>
    </xdr:from>
    <xdr:to>
      <xdr:col>2</xdr:col>
      <xdr:colOff>836494</xdr:colOff>
      <xdr:row>4</xdr:row>
      <xdr:rowOff>388518</xdr:rowOff>
    </xdr:to>
    <xdr:pic>
      <xdr:nvPicPr>
        <xdr:cNvPr id="2" name="Imagen 1">
          <a:extLst>
            <a:ext uri="{FF2B5EF4-FFF2-40B4-BE49-F238E27FC236}">
              <a16:creationId xmlns:a16="http://schemas.microsoft.com/office/drawing/2014/main" id="{131CD85F-26C9-4E99-B998-5542B558DE6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405" y="0"/>
          <a:ext cx="3326258" cy="9070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21405</xdr:colOff>
      <xdr:row>0</xdr:row>
      <xdr:rowOff>0</xdr:rowOff>
    </xdr:from>
    <xdr:to>
      <xdr:col>2</xdr:col>
      <xdr:colOff>836494</xdr:colOff>
      <xdr:row>4</xdr:row>
      <xdr:rowOff>388518</xdr:rowOff>
    </xdr:to>
    <xdr:pic>
      <xdr:nvPicPr>
        <xdr:cNvPr id="2" name="Imagen 1">
          <a:extLst>
            <a:ext uri="{FF2B5EF4-FFF2-40B4-BE49-F238E27FC236}">
              <a16:creationId xmlns:a16="http://schemas.microsoft.com/office/drawing/2014/main" id="{A1AA695F-0295-47A9-847D-47DAD746456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405" y="0"/>
          <a:ext cx="3245869" cy="8990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21405</xdr:colOff>
      <xdr:row>0</xdr:row>
      <xdr:rowOff>0</xdr:rowOff>
    </xdr:from>
    <xdr:to>
      <xdr:col>2</xdr:col>
      <xdr:colOff>836494</xdr:colOff>
      <xdr:row>4</xdr:row>
      <xdr:rowOff>388518</xdr:rowOff>
    </xdr:to>
    <xdr:pic>
      <xdr:nvPicPr>
        <xdr:cNvPr id="2" name="Imagen 1">
          <a:extLst>
            <a:ext uri="{FF2B5EF4-FFF2-40B4-BE49-F238E27FC236}">
              <a16:creationId xmlns:a16="http://schemas.microsoft.com/office/drawing/2014/main" id="{4F3BF118-9981-4226-84E1-867FA9E17AC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405" y="0"/>
          <a:ext cx="3245869" cy="8990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Users\Usuario\Documents\ARCHIVOS%2520COMPUTADOR%2520SANDRA\CALIDAD\PLAN%2520DE%2520ACCI&#211;N%2520Y%2520RIESGOS%2520PALOQUEMAO\Documentos%2520finales\Formato%2520Riesgos%2520Despachos%2520Judiciales%2520Certificados%2520Final.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etbcsj-my.sharepoint.com/Users/mador/OneDrive/Documentos/Norma%20Icontec/Formato%20ARIESGOS%20EJEMPLO.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Users\mador\OneDrive\Documentos\Norma%2520Icontec\Formato%2520ARIESGOS%2520EJEMPLO.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d.docs.live.net/3ad0eee9560f5740/Documentos/BACK%20UP%20JOHANNA%2024%2011%202021/RAMA/MATRIZ%20DE%20RIESGOS/PRIMER%20TRIMESTRE%202022/Matriz%20de%20Riesgos%20SIGCMA%201er%20Trim%202022%20V2%20-%20Enviado%20calida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esentacion "/>
      <sheetName val="Análisis de Contexto "/>
      <sheetName val="Estrategias"/>
      <sheetName val="3. Identificación de Riesgos "/>
      <sheetName val="4. Valoración Controles"/>
      <sheetName val="5. Mapa de Riesgo"/>
      <sheetName val="Tabla de Valoración"/>
      <sheetName val="Valoración Probabilidad"/>
      <sheetName val="Valoración del Impacto"/>
      <sheetName val="Seguimiento 1 trimestre"/>
      <sheetName val="Seguimiento 2 trimestre"/>
      <sheetName val="Seguimiento 3 trimestre "/>
      <sheetName val="Seguimiento 4 trimestre"/>
      <sheetName val="Seguimiento 1 trimestre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nálisis de Contexto "/>
      <sheetName val="ESTRATEGIAS "/>
      <sheetName val="Riesgos  "/>
      <sheetName val="Valoracion de la probabilidad "/>
      <sheetName val="Valoración del Impacto "/>
      <sheetName val="Hoja2"/>
    </sheetNames>
    <sheetDataSet>
      <sheetData sheetId="0"/>
      <sheetData sheetId="1"/>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nálisis de Contexto "/>
      <sheetName val="ESTRATEGIAS "/>
      <sheetName val="Riesgos  "/>
      <sheetName val="Valoracion de la probabilidad "/>
      <sheetName val="Valoración del Impacto "/>
      <sheetName val="Hoja2"/>
    </sheetNames>
    <sheetDataSet>
      <sheetData sheetId="0"/>
      <sheetData sheetId="1"/>
      <sheetData sheetId="2"/>
      <sheetData sheetId="3"/>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esentacion "/>
      <sheetName val="Análisis de Contexto"/>
      <sheetName val="Estrategias"/>
      <sheetName val="Instructivo"/>
      <sheetName val="Mapa Final"/>
      <sheetName val="Clasificación Riesgo"/>
      <sheetName val="Tabla probabilidad"/>
      <sheetName val="Tabla Impacto"/>
      <sheetName val="Tabla Valoración de Controles"/>
      <sheetName val="Matriz de Calor"/>
      <sheetName val="SEGUIMIENTO PRIMER TRIMESTE"/>
      <sheetName val="Hoja1"/>
      <sheetName val="LISTA"/>
    </sheetNames>
    <sheetDataSet>
      <sheetData sheetId="0"/>
      <sheetData sheetId="1"/>
      <sheetData sheetId="2"/>
      <sheetData sheetId="3"/>
      <sheetData sheetId="4"/>
      <sheetData sheetId="5"/>
      <sheetData sheetId="6">
        <row r="5">
          <cell r="B5" t="str">
            <v>Muy Baja</v>
          </cell>
          <cell r="D5">
            <v>0.2</v>
          </cell>
        </row>
        <row r="6">
          <cell r="B6" t="str">
            <v>Baja</v>
          </cell>
          <cell r="D6">
            <v>0.4</v>
          </cell>
        </row>
        <row r="7">
          <cell r="B7" t="str">
            <v>Media</v>
          </cell>
          <cell r="D7">
            <v>0.6</v>
          </cell>
        </row>
        <row r="8">
          <cell r="B8" t="str">
            <v>Alta</v>
          </cell>
          <cell r="D8">
            <v>0.8</v>
          </cell>
        </row>
        <row r="9">
          <cell r="B9" t="str">
            <v>Muy Alta</v>
          </cell>
          <cell r="D9">
            <v>1</v>
          </cell>
        </row>
      </sheetData>
      <sheetData sheetId="7"/>
      <sheetData sheetId="8"/>
      <sheetData sheetId="9"/>
      <sheetData sheetId="10"/>
      <sheetData sheetId="11">
        <row r="4">
          <cell r="B4" t="str">
            <v>Muy BajaLeve</v>
          </cell>
          <cell r="C4" t="str">
            <v>Bajo</v>
          </cell>
          <cell r="Q4" t="str">
            <v>PreventivoAutomático</v>
          </cell>
          <cell r="R4">
            <v>0.5</v>
          </cell>
        </row>
        <row r="5">
          <cell r="B5" t="str">
            <v>Muy BajaMenor</v>
          </cell>
          <cell r="C5" t="str">
            <v>Bajo</v>
          </cell>
          <cell r="Q5" t="str">
            <v>PreventivoManual</v>
          </cell>
          <cell r="R5">
            <v>0.45</v>
          </cell>
        </row>
        <row r="6">
          <cell r="B6" t="str">
            <v>Muy BajaModerado</v>
          </cell>
          <cell r="C6" t="str">
            <v>Moderado</v>
          </cell>
          <cell r="Q6" t="str">
            <v>DetectivoAutomático</v>
          </cell>
          <cell r="R6">
            <v>0.4</v>
          </cell>
        </row>
        <row r="7">
          <cell r="B7" t="str">
            <v>Muy BajaMayor</v>
          </cell>
          <cell r="C7" t="str">
            <v xml:space="preserve">Alto </v>
          </cell>
          <cell r="Q7" t="str">
            <v>DetectivoManual</v>
          </cell>
          <cell r="R7">
            <v>0.35</v>
          </cell>
        </row>
        <row r="8">
          <cell r="B8" t="str">
            <v>Muy BajaCatastrófico</v>
          </cell>
          <cell r="C8" t="str">
            <v>Extremo</v>
          </cell>
          <cell r="Q8" t="str">
            <v>CorrectivoAutomático</v>
          </cell>
          <cell r="R8">
            <v>0.35</v>
          </cell>
        </row>
        <row r="9">
          <cell r="B9" t="str">
            <v>BajaLeve</v>
          </cell>
          <cell r="C9" t="str">
            <v>Bajo</v>
          </cell>
          <cell r="Q9" t="str">
            <v>CorrectivoManual</v>
          </cell>
          <cell r="R9">
            <v>0.3</v>
          </cell>
        </row>
        <row r="10">
          <cell r="B10" t="str">
            <v>BajaMenor</v>
          </cell>
          <cell r="C10" t="str">
            <v>Moderado</v>
          </cell>
        </row>
        <row r="11">
          <cell r="B11" t="str">
            <v>BajaModerado</v>
          </cell>
          <cell r="C11" t="str">
            <v>Moderado</v>
          </cell>
        </row>
        <row r="12">
          <cell r="B12" t="str">
            <v>BajaMayor</v>
          </cell>
          <cell r="C12" t="str">
            <v xml:space="preserve">Alto </v>
          </cell>
        </row>
        <row r="13">
          <cell r="B13" t="str">
            <v>BajaCatastrófico</v>
          </cell>
          <cell r="C13" t="str">
            <v>Extremo</v>
          </cell>
        </row>
        <row r="14">
          <cell r="B14" t="str">
            <v>MediaLeve</v>
          </cell>
          <cell r="C14" t="str">
            <v>Moderado</v>
          </cell>
        </row>
        <row r="15">
          <cell r="B15" t="str">
            <v>MediaMenor</v>
          </cell>
          <cell r="C15" t="str">
            <v>Moderado</v>
          </cell>
        </row>
        <row r="16">
          <cell r="B16" t="str">
            <v>MediaModerado</v>
          </cell>
          <cell r="C16" t="str">
            <v>Moderado</v>
          </cell>
        </row>
        <row r="17">
          <cell r="B17" t="str">
            <v>MediaMayor</v>
          </cell>
          <cell r="C17" t="str">
            <v xml:space="preserve">Alto </v>
          </cell>
        </row>
        <row r="18">
          <cell r="B18" t="str">
            <v>MediaCatastrófico</v>
          </cell>
          <cell r="C18" t="str">
            <v>Extremo</v>
          </cell>
        </row>
        <row r="19">
          <cell r="B19" t="str">
            <v>AltaLeve</v>
          </cell>
          <cell r="C19" t="str">
            <v>Moderado</v>
          </cell>
        </row>
        <row r="20">
          <cell r="B20" t="str">
            <v>AltaMenor</v>
          </cell>
          <cell r="C20" t="str">
            <v>Moderado</v>
          </cell>
        </row>
        <row r="21">
          <cell r="B21" t="str">
            <v>AltaModerado</v>
          </cell>
          <cell r="C21" t="str">
            <v xml:space="preserve">Alto </v>
          </cell>
        </row>
        <row r="22">
          <cell r="B22" t="str">
            <v>AltaMayor</v>
          </cell>
          <cell r="C22" t="str">
            <v xml:space="preserve">Alto </v>
          </cell>
        </row>
        <row r="23">
          <cell r="B23" t="str">
            <v>AltaCatastrófico</v>
          </cell>
          <cell r="C23" t="str">
            <v>Extremo</v>
          </cell>
        </row>
        <row r="24">
          <cell r="B24" t="str">
            <v>Muy AltaLeve</v>
          </cell>
          <cell r="C24" t="str">
            <v xml:space="preserve">Alto </v>
          </cell>
        </row>
        <row r="25">
          <cell r="B25" t="str">
            <v>Muy AltaMenor</v>
          </cell>
          <cell r="C25" t="str">
            <v xml:space="preserve">Alto </v>
          </cell>
        </row>
        <row r="26">
          <cell r="B26" t="str">
            <v>Muy AltaModerado</v>
          </cell>
          <cell r="C26" t="str">
            <v xml:space="preserve">Alto </v>
          </cell>
        </row>
        <row r="27">
          <cell r="B27" t="str">
            <v>Muy AltaMayor</v>
          </cell>
          <cell r="C27" t="str">
            <v xml:space="preserve">Alto </v>
          </cell>
        </row>
        <row r="28">
          <cell r="B28" t="str">
            <v>Muy AltaCatastrófico</v>
          </cell>
          <cell r="C28" t="str">
            <v>Extremo</v>
          </cell>
        </row>
      </sheetData>
      <sheetData sheetId="12"/>
    </sheetDataSet>
  </externalBook>
</externalLink>
</file>

<file path=xl/pivotCache/_rels/pivotCacheDefinition1.xml.rels><?xml version="1.0" encoding="UTF-8" standalone="yes"?>
<Relationships xmlns="http://schemas.openxmlformats.org/package/2006/relationships"><Relationship Id="rId2" Type="http://schemas.openxmlformats.org/officeDocument/2006/relationships/externalLinkPath" Target="file:///\\Users\USUSARIO\Downloads\Nueva%2520Metodologia%2520Riesgos\Caja%2520de%2520Herramientas%2520Guia%2520DAPF\1.%2520Matriz_mapa_riesgos.xlsx"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ndres Marin" refreshedDate="44186.276661689815" createdVersion="6" refreshedVersion="6" minRefreshableVersion="3" recordCount="10" xr:uid="{00000000-000A-0000-FFFF-FFFF00000000}">
  <cacheSource type="worksheet">
    <worksheetSource name="Tabla1" r:id="rId2"/>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700-000000000000}" name="TablaDinámica1" cacheId="0"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37:E249" firstHeaderRow="1" firstDataRow="1" firstDataCol="2"/>
  <pivotFields count="2">
    <pivotField axis="axisRow" compact="0" showAll="0" defaultSubtotal="0">
      <items count="2">
        <item x="0"/>
        <item x="1"/>
      </items>
    </pivotField>
    <pivotField axis="axisRow" compact="0" showAll="0" defaultSubtotal="0">
      <items count="10">
        <item x="0"/>
        <item x="5"/>
        <item x="6"/>
        <item x="7"/>
        <item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formats count="5">
    <format dxfId="886">
      <pivotArea field="1" type="button" dataOnly="0" labelOnly="1" outline="0" axis="axisRow" fieldPosition="1"/>
    </format>
    <format dxfId="885">
      <pivotArea dataOnly="0" labelOnly="1" outline="0" fieldPosition="0">
        <references count="1">
          <reference field="0" count="1">
            <x v="0"/>
          </reference>
        </references>
      </pivotArea>
    </format>
    <format dxfId="884">
      <pivotArea dataOnly="0" labelOnly="1" outline="0" fieldPosition="0">
        <references count="1">
          <reference field="0" count="1">
            <x v="1"/>
          </reference>
        </references>
      </pivotArea>
    </format>
    <format dxfId="883">
      <pivotArea dataOnly="0" labelOnly="1" outline="0" fieldPosition="0">
        <references count="2">
          <reference field="0" count="1" selected="0">
            <x v="0"/>
          </reference>
          <reference field="1" count="5">
            <x v="0"/>
            <x v="6"/>
            <x v="7"/>
            <x v="8"/>
            <x v="9"/>
          </reference>
        </references>
      </pivotArea>
    </format>
    <format dxfId="882">
      <pivotArea dataOnly="0" labelOnly="1" outline="0" fieldPosition="0">
        <references count="2">
          <reference field="0" count="1" selected="0">
            <x v="1"/>
          </reference>
          <reference field="1" count="5">
            <x v="1"/>
            <x v="2"/>
            <x v="3"/>
            <x v="4"/>
            <x v="5"/>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B237:C247" totalsRowShown="0" headerRowDxfId="881" dataDxfId="880">
  <autoFilter ref="B237:C247" xr:uid="{00000000-0009-0000-0100-000001000000}"/>
  <tableColumns count="2">
    <tableColumn id="1" xr3:uid="{00000000-0010-0000-0000-000001000000}" name="Criterios" dataDxfId="879"/>
    <tableColumn id="2" xr3:uid="{00000000-0010-0000-0000-000002000000}" name="Subcriterios" dataDxfId="878"/>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7.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tint="0.59999389629810485"/>
  </sheetPr>
  <dimension ref="A1:I18"/>
  <sheetViews>
    <sheetView showGridLines="0" topLeftCell="A14" zoomScale="85" zoomScaleNormal="85" workbookViewId="0">
      <selection activeCell="C11" sqref="C11:I11"/>
    </sheetView>
  </sheetViews>
  <sheetFormatPr baseColWidth="10" defaultColWidth="11.42578125" defaultRowHeight="15" x14ac:dyDescent="0.25"/>
  <cols>
    <col min="1" max="1" width="28.140625" customWidth="1"/>
    <col min="2" max="2" width="18" customWidth="1"/>
    <col min="3" max="3" width="14.140625" style="86" customWidth="1"/>
    <col min="4" max="8" width="12.42578125" customWidth="1"/>
  </cols>
  <sheetData>
    <row r="1" spans="1:9" ht="42" customHeight="1" x14ac:dyDescent="0.35">
      <c r="A1" s="234" t="s">
        <v>0</v>
      </c>
      <c r="B1" s="234"/>
      <c r="C1" s="234"/>
      <c r="D1" s="234"/>
      <c r="E1" s="234"/>
      <c r="F1" s="234"/>
    </row>
    <row r="5" spans="1:9" x14ac:dyDescent="0.25">
      <c r="D5" s="94"/>
      <c r="E5" s="94"/>
      <c r="F5" s="94"/>
      <c r="G5" s="94"/>
      <c r="H5" s="94"/>
    </row>
    <row r="6" spans="1:9" x14ac:dyDescent="0.25">
      <c r="D6" s="94"/>
      <c r="E6" s="94"/>
      <c r="F6" s="94"/>
      <c r="G6" s="94"/>
      <c r="H6" s="94"/>
    </row>
    <row r="7" spans="1:9" ht="33.75" x14ac:dyDescent="0.5">
      <c r="A7" s="235" t="s">
        <v>1</v>
      </c>
      <c r="B7" s="235"/>
      <c r="C7" s="235"/>
      <c r="D7" s="235"/>
      <c r="E7" s="235"/>
      <c r="F7" s="235"/>
      <c r="G7" s="235"/>
      <c r="H7" s="235"/>
      <c r="I7" s="235"/>
    </row>
    <row r="9" spans="1:9" s="87" customFormat="1" ht="81.75" customHeight="1" x14ac:dyDescent="0.2">
      <c r="A9" s="88" t="s">
        <v>2</v>
      </c>
      <c r="B9" s="233" t="s">
        <v>3</v>
      </c>
      <c r="C9" s="233"/>
      <c r="D9" s="233"/>
      <c r="E9" s="233"/>
      <c r="F9" s="233"/>
      <c r="G9" s="233"/>
      <c r="H9" s="233"/>
      <c r="I9" s="233"/>
    </row>
    <row r="10" spans="1:9" s="87" customFormat="1" ht="16.7" customHeight="1" x14ac:dyDescent="0.2">
      <c r="A10" s="92"/>
      <c r="B10" s="93"/>
      <c r="C10" s="93"/>
      <c r="D10" s="92"/>
      <c r="E10" s="91"/>
    </row>
    <row r="11" spans="1:9" s="87" customFormat="1" ht="84" customHeight="1" x14ac:dyDescent="0.2">
      <c r="A11" s="88" t="s">
        <v>4</v>
      </c>
      <c r="B11" s="157" t="s">
        <v>5</v>
      </c>
      <c r="C11" s="233" t="s">
        <v>6</v>
      </c>
      <c r="D11" s="233"/>
      <c r="E11" s="233"/>
      <c r="F11" s="233"/>
      <c r="G11" s="233"/>
      <c r="H11" s="233"/>
      <c r="I11" s="233"/>
    </row>
    <row r="12" spans="1:9" ht="32.25" customHeight="1" x14ac:dyDescent="0.25">
      <c r="A12" s="90"/>
    </row>
    <row r="13" spans="1:9" ht="32.25" customHeight="1" x14ac:dyDescent="0.25">
      <c r="A13" s="89" t="s">
        <v>7</v>
      </c>
      <c r="B13" s="233" t="s">
        <v>8</v>
      </c>
      <c r="C13" s="233"/>
      <c r="D13" s="233"/>
      <c r="E13" s="233"/>
      <c r="F13" s="233"/>
      <c r="G13" s="233"/>
      <c r="H13" s="233"/>
      <c r="I13" s="233"/>
    </row>
    <row r="14" spans="1:9" s="87" customFormat="1" ht="69" customHeight="1" x14ac:dyDescent="0.2">
      <c r="A14" s="89" t="s">
        <v>9</v>
      </c>
      <c r="B14" s="233"/>
      <c r="C14" s="233"/>
      <c r="D14" s="233"/>
      <c r="E14" s="233"/>
      <c r="F14" s="233"/>
      <c r="G14" s="233"/>
      <c r="H14" s="233"/>
      <c r="I14" s="233"/>
    </row>
    <row r="15" spans="1:9" s="87" customFormat="1" ht="54" customHeight="1" x14ac:dyDescent="0.2">
      <c r="A15" s="89" t="s">
        <v>10</v>
      </c>
      <c r="B15" s="233"/>
      <c r="C15" s="233"/>
      <c r="D15" s="233"/>
      <c r="E15" s="233"/>
      <c r="F15" s="233"/>
      <c r="G15" s="233"/>
      <c r="H15" s="233"/>
      <c r="I15" s="233"/>
    </row>
    <row r="16" spans="1:9" s="87" customFormat="1" ht="54" customHeight="1" x14ac:dyDescent="0.2">
      <c r="A16" s="88" t="s">
        <v>11</v>
      </c>
      <c r="B16" s="233"/>
      <c r="C16" s="233"/>
      <c r="D16" s="233"/>
      <c r="E16" s="233"/>
      <c r="F16" s="233"/>
      <c r="G16" s="233"/>
      <c r="H16" s="233"/>
      <c r="I16" s="233"/>
    </row>
    <row r="18" spans="1:9" s="87" customFormat="1" ht="54.75" customHeight="1" x14ac:dyDescent="0.2">
      <c r="A18" s="88" t="s">
        <v>12</v>
      </c>
      <c r="B18" s="232">
        <v>44378</v>
      </c>
      <c r="C18" s="232"/>
      <c r="D18" s="232"/>
      <c r="E18" s="232"/>
      <c r="F18" s="232"/>
      <c r="G18" s="232"/>
      <c r="H18" s="232"/>
      <c r="I18" s="232"/>
    </row>
  </sheetData>
  <mergeCells count="9">
    <mergeCell ref="B18:I18"/>
    <mergeCell ref="B13:I13"/>
    <mergeCell ref="B15:I15"/>
    <mergeCell ref="B16:I16"/>
    <mergeCell ref="A1:F1"/>
    <mergeCell ref="A7:I7"/>
    <mergeCell ref="B9:I9"/>
    <mergeCell ref="C11:I11"/>
    <mergeCell ref="B14:I14"/>
  </mergeCells>
  <dataValidations count="2">
    <dataValidation allowBlank="1" showInputMessage="1" showErrorMessage="1" prompt="Proponer y escribir en una frase la estrategia para gestionar la debilidad, la oportunidad, la amenaza o la fortaleza.Usar verbo de acción en infinitivo._x000a_" sqref="G1" xr:uid="{00000000-0002-0000-0000-000000000000}"/>
    <dataValidation type="list" allowBlank="1" showInputMessage="1" showErrorMessage="1" sqref="B11" xr:uid="{00000000-0002-0000-0000-000001000000}">
      <formula1>"Estrategicos, Misionales, Apoyo, Evaluacion y Mejora"</formula1>
    </dataValidation>
  </dataValidations>
  <pageMargins left="0.7" right="0.7" top="0.75" bottom="0.75" header="0.3" footer="0.3"/>
  <pageSetup orientation="portrait" horizontalDpi="1200" verticalDpi="12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7030A0"/>
  </sheetPr>
  <dimension ref="B4:AU63"/>
  <sheetViews>
    <sheetView zoomScale="70" zoomScaleNormal="70" workbookViewId="0">
      <selection activeCell="AW50" sqref="AW50"/>
    </sheetView>
  </sheetViews>
  <sheetFormatPr baseColWidth="10" defaultColWidth="11.42578125" defaultRowHeight="15" x14ac:dyDescent="0.25"/>
  <cols>
    <col min="1" max="1" width="3.7109375" style="7" customWidth="1"/>
    <col min="2" max="2" width="6.7109375" style="7" customWidth="1"/>
    <col min="3" max="3" width="0.5703125" style="7" hidden="1" customWidth="1"/>
    <col min="4" max="4" width="11.42578125" style="7" hidden="1" customWidth="1"/>
    <col min="5" max="5" width="9.85546875" style="7" customWidth="1"/>
    <col min="6" max="8" width="11.42578125" style="7" hidden="1" customWidth="1"/>
    <col min="9" max="9" width="8.42578125" style="7" customWidth="1"/>
    <col min="10" max="11" width="11.42578125" style="7"/>
    <col min="12" max="12" width="0.140625" style="7" customWidth="1"/>
    <col min="13" max="13" width="0.28515625" style="7" hidden="1" customWidth="1"/>
    <col min="14" max="15" width="11.42578125" style="7" hidden="1" customWidth="1"/>
    <col min="16" max="16" width="11.42578125" style="7"/>
    <col min="17" max="17" width="10.28515625" style="7" customWidth="1"/>
    <col min="18" max="18" width="11.42578125" style="7" hidden="1" customWidth="1"/>
    <col min="19" max="19" width="0.85546875" style="7" hidden="1" customWidth="1"/>
    <col min="20" max="20" width="11.42578125" style="7" hidden="1" customWidth="1"/>
    <col min="21" max="21" width="0.140625" style="7" hidden="1" customWidth="1"/>
    <col min="22" max="22" width="11.42578125" style="7"/>
    <col min="23" max="23" width="10.140625" style="7" customWidth="1"/>
    <col min="24" max="24" width="3.85546875" style="7" hidden="1" customWidth="1"/>
    <col min="25" max="25" width="4.42578125" style="7" hidden="1" customWidth="1"/>
    <col min="26" max="27" width="11.42578125" style="7" hidden="1" customWidth="1"/>
    <col min="28" max="28" width="11.42578125" style="7"/>
    <col min="29" max="29" width="9.7109375" style="7" customWidth="1"/>
    <col min="30" max="30" width="1.5703125" style="7" hidden="1" customWidth="1"/>
    <col min="31" max="32" width="11.42578125" style="7" hidden="1" customWidth="1"/>
    <col min="33" max="33" width="0.85546875" style="7" hidden="1" customWidth="1"/>
    <col min="34" max="34" width="11.42578125" style="7"/>
    <col min="35" max="35" width="13" style="7" customWidth="1"/>
    <col min="36" max="37" width="1.5703125" style="7" hidden="1" customWidth="1"/>
    <col min="38" max="38" width="1" style="7" customWidth="1"/>
    <col min="39" max="40" width="11.42578125" style="7"/>
    <col min="41" max="41" width="4.5703125" style="7" customWidth="1"/>
    <col min="42" max="42" width="2.42578125" style="7" hidden="1" customWidth="1"/>
    <col min="43" max="45" width="11.42578125" style="7" hidden="1" customWidth="1"/>
    <col min="46" max="46" width="11.42578125" style="7"/>
    <col min="47" max="47" width="15.7109375" style="7" customWidth="1"/>
    <col min="48" max="16384" width="11.42578125" style="7"/>
  </cols>
  <sheetData>
    <row r="4" spans="2:47" x14ac:dyDescent="0.25">
      <c r="B4" s="377" t="s">
        <v>454</v>
      </c>
      <c r="C4" s="377"/>
      <c r="D4" s="377"/>
      <c r="E4" s="377"/>
      <c r="F4" s="377"/>
      <c r="G4" s="377"/>
      <c r="H4" s="377"/>
      <c r="I4" s="377"/>
      <c r="J4" s="378" t="s">
        <v>179</v>
      </c>
      <c r="K4" s="378"/>
      <c r="L4" s="378"/>
      <c r="M4" s="378"/>
      <c r="N4" s="378"/>
      <c r="O4" s="378"/>
      <c r="P4" s="378"/>
      <c r="Q4" s="378"/>
      <c r="R4" s="378"/>
      <c r="S4" s="378"/>
      <c r="T4" s="378"/>
      <c r="U4" s="378"/>
      <c r="V4" s="378"/>
      <c r="W4" s="378"/>
      <c r="X4" s="378"/>
      <c r="Y4" s="378"/>
      <c r="Z4" s="378"/>
      <c r="AA4" s="378"/>
      <c r="AB4" s="378"/>
      <c r="AC4" s="378"/>
      <c r="AD4" s="378"/>
      <c r="AE4" s="378"/>
      <c r="AF4" s="378"/>
      <c r="AG4" s="378"/>
      <c r="AH4" s="378"/>
      <c r="AI4" s="378"/>
      <c r="AJ4" s="378"/>
      <c r="AK4" s="378"/>
      <c r="AL4" s="378"/>
      <c r="AT4" s="379" t="s">
        <v>213</v>
      </c>
      <c r="AU4" s="379"/>
    </row>
    <row r="5" spans="2:47" x14ac:dyDescent="0.25">
      <c r="B5" s="377"/>
      <c r="C5" s="377"/>
      <c r="D5" s="377"/>
      <c r="E5" s="377"/>
      <c r="F5" s="377"/>
      <c r="G5" s="377"/>
      <c r="H5" s="377"/>
      <c r="I5" s="377"/>
      <c r="J5" s="378"/>
      <c r="K5" s="378"/>
      <c r="L5" s="378"/>
      <c r="M5" s="378"/>
      <c r="N5" s="378"/>
      <c r="O5" s="378"/>
      <c r="P5" s="378"/>
      <c r="Q5" s="378"/>
      <c r="R5" s="378"/>
      <c r="S5" s="378"/>
      <c r="T5" s="378"/>
      <c r="U5" s="378"/>
      <c r="V5" s="378"/>
      <c r="W5" s="378"/>
      <c r="X5" s="378"/>
      <c r="Y5" s="378"/>
      <c r="Z5" s="378"/>
      <c r="AA5" s="378"/>
      <c r="AB5" s="378"/>
      <c r="AC5" s="378"/>
      <c r="AD5" s="378"/>
      <c r="AE5" s="378"/>
      <c r="AF5" s="378"/>
      <c r="AG5" s="378"/>
      <c r="AH5" s="378"/>
      <c r="AI5" s="378"/>
      <c r="AJ5" s="378"/>
      <c r="AK5" s="378"/>
      <c r="AL5" s="378"/>
      <c r="AT5" s="379"/>
      <c r="AU5" s="379"/>
    </row>
    <row r="6" spans="2:47" x14ac:dyDescent="0.25">
      <c r="B6" s="377"/>
      <c r="C6" s="377"/>
      <c r="D6" s="377"/>
      <c r="E6" s="377"/>
      <c r="F6" s="377"/>
      <c r="G6" s="377"/>
      <c r="H6" s="377"/>
      <c r="I6" s="377"/>
      <c r="J6" s="378"/>
      <c r="K6" s="378"/>
      <c r="L6" s="378"/>
      <c r="M6" s="378"/>
      <c r="N6" s="378"/>
      <c r="O6" s="378"/>
      <c r="P6" s="378"/>
      <c r="Q6" s="378"/>
      <c r="R6" s="378"/>
      <c r="S6" s="378"/>
      <c r="T6" s="378"/>
      <c r="U6" s="378"/>
      <c r="V6" s="378"/>
      <c r="W6" s="378"/>
      <c r="X6" s="378"/>
      <c r="Y6" s="378"/>
      <c r="Z6" s="378"/>
      <c r="AA6" s="378"/>
      <c r="AB6" s="378"/>
      <c r="AC6" s="378"/>
      <c r="AD6" s="378"/>
      <c r="AE6" s="378"/>
      <c r="AF6" s="378"/>
      <c r="AG6" s="378"/>
      <c r="AH6" s="378"/>
      <c r="AI6" s="378"/>
      <c r="AJ6" s="378"/>
      <c r="AK6" s="378"/>
      <c r="AL6" s="378"/>
      <c r="AT6" s="379"/>
      <c r="AU6" s="379"/>
    </row>
    <row r="7" spans="2:47" ht="15.75" thickBot="1" x14ac:dyDescent="0.3"/>
    <row r="8" spans="2:47" ht="15.75" x14ac:dyDescent="0.25">
      <c r="B8" s="380" t="s">
        <v>363</v>
      </c>
      <c r="C8" s="380"/>
      <c r="D8" s="381"/>
      <c r="E8" s="382" t="s">
        <v>455</v>
      </c>
      <c r="F8" s="383"/>
      <c r="G8" s="383"/>
      <c r="H8" s="383"/>
      <c r="I8" s="384"/>
      <c r="J8" s="50" t="s">
        <v>456</v>
      </c>
      <c r="K8" s="51" t="s">
        <v>456</v>
      </c>
      <c r="L8" s="51" t="s">
        <v>456</v>
      </c>
      <c r="M8" s="51" t="s">
        <v>456</v>
      </c>
      <c r="N8" s="51" t="s">
        <v>456</v>
      </c>
      <c r="O8" s="52" t="s">
        <v>456</v>
      </c>
      <c r="P8" s="50" t="s">
        <v>456</v>
      </c>
      <c r="Q8" s="51" t="s">
        <v>456</v>
      </c>
      <c r="R8" s="51" t="s">
        <v>456</v>
      </c>
      <c r="S8" s="51" t="s">
        <v>456</v>
      </c>
      <c r="T8" s="51" t="s">
        <v>456</v>
      </c>
      <c r="U8" s="52" t="s">
        <v>456</v>
      </c>
      <c r="V8" s="50" t="s">
        <v>456</v>
      </c>
      <c r="W8" s="51" t="s">
        <v>456</v>
      </c>
      <c r="X8" s="51" t="s">
        <v>456</v>
      </c>
      <c r="Y8" s="51" t="s">
        <v>456</v>
      </c>
      <c r="Z8" s="51" t="s">
        <v>456</v>
      </c>
      <c r="AA8" s="52" t="s">
        <v>456</v>
      </c>
      <c r="AB8" s="50" t="s">
        <v>456</v>
      </c>
      <c r="AC8" s="51" t="s">
        <v>456</v>
      </c>
      <c r="AD8" s="51" t="s">
        <v>456</v>
      </c>
      <c r="AE8" s="51" t="s">
        <v>456</v>
      </c>
      <c r="AF8" s="51" t="s">
        <v>456</v>
      </c>
      <c r="AG8" s="52" t="s">
        <v>456</v>
      </c>
      <c r="AH8" s="53" t="s">
        <v>456</v>
      </c>
      <c r="AI8" s="54" t="s">
        <v>456</v>
      </c>
      <c r="AJ8" s="54" t="s">
        <v>456</v>
      </c>
      <c r="AK8" s="54" t="s">
        <v>456</v>
      </c>
      <c r="AL8" s="54" t="s">
        <v>456</v>
      </c>
      <c r="AN8" s="391" t="s">
        <v>457</v>
      </c>
      <c r="AO8" s="392"/>
      <c r="AP8" s="392"/>
      <c r="AQ8" s="392"/>
      <c r="AR8" s="392"/>
      <c r="AS8" s="393"/>
      <c r="AT8" s="400" t="s">
        <v>458</v>
      </c>
      <c r="AU8" s="400"/>
    </row>
    <row r="9" spans="2:47" ht="15.75" x14ac:dyDescent="0.25">
      <c r="B9" s="380"/>
      <c r="C9" s="380"/>
      <c r="D9" s="381"/>
      <c r="E9" s="385"/>
      <c r="F9" s="386"/>
      <c r="G9" s="386"/>
      <c r="H9" s="386"/>
      <c r="I9" s="387"/>
      <c r="J9" s="55" t="s">
        <v>456</v>
      </c>
      <c r="K9" s="56" t="s">
        <v>456</v>
      </c>
      <c r="L9" s="56" t="s">
        <v>456</v>
      </c>
      <c r="M9" s="56" t="s">
        <v>456</v>
      </c>
      <c r="N9" s="56" t="s">
        <v>456</v>
      </c>
      <c r="O9" s="57" t="s">
        <v>456</v>
      </c>
      <c r="P9" s="55" t="s">
        <v>456</v>
      </c>
      <c r="Q9" s="56" t="s">
        <v>456</v>
      </c>
      <c r="R9" s="56" t="s">
        <v>456</v>
      </c>
      <c r="S9" s="56" t="s">
        <v>456</v>
      </c>
      <c r="T9" s="56" t="s">
        <v>456</v>
      </c>
      <c r="U9" s="57" t="s">
        <v>456</v>
      </c>
      <c r="V9" s="55" t="s">
        <v>456</v>
      </c>
      <c r="W9" s="56" t="s">
        <v>456</v>
      </c>
      <c r="X9" s="56" t="s">
        <v>456</v>
      </c>
      <c r="Y9" s="56" t="s">
        <v>456</v>
      </c>
      <c r="Z9" s="56" t="s">
        <v>456</v>
      </c>
      <c r="AA9" s="57" t="s">
        <v>456</v>
      </c>
      <c r="AB9" s="55" t="s">
        <v>456</v>
      </c>
      <c r="AC9" s="56" t="s">
        <v>456</v>
      </c>
      <c r="AD9" s="56" t="s">
        <v>456</v>
      </c>
      <c r="AE9" s="56" t="s">
        <v>456</v>
      </c>
      <c r="AF9" s="56" t="s">
        <v>456</v>
      </c>
      <c r="AG9" s="57" t="s">
        <v>456</v>
      </c>
      <c r="AH9" s="58" t="s">
        <v>456</v>
      </c>
      <c r="AI9" s="59" t="s">
        <v>456</v>
      </c>
      <c r="AJ9" s="59" t="s">
        <v>456</v>
      </c>
      <c r="AK9" s="59" t="s">
        <v>456</v>
      </c>
      <c r="AL9" s="59" t="s">
        <v>456</v>
      </c>
      <c r="AN9" s="394"/>
      <c r="AO9" s="395"/>
      <c r="AP9" s="395"/>
      <c r="AQ9" s="395"/>
      <c r="AR9" s="395"/>
      <c r="AS9" s="396"/>
      <c r="AT9" s="400"/>
      <c r="AU9" s="400"/>
    </row>
    <row r="10" spans="2:47" ht="15.75" x14ac:dyDescent="0.25">
      <c r="B10" s="380"/>
      <c r="C10" s="380"/>
      <c r="D10" s="381"/>
      <c r="E10" s="385"/>
      <c r="F10" s="386"/>
      <c r="G10" s="386"/>
      <c r="H10" s="386"/>
      <c r="I10" s="387"/>
      <c r="J10" s="55" t="s">
        <v>456</v>
      </c>
      <c r="K10" s="56" t="s">
        <v>456</v>
      </c>
      <c r="L10" s="56" t="s">
        <v>456</v>
      </c>
      <c r="M10" s="56" t="s">
        <v>456</v>
      </c>
      <c r="N10" s="56" t="s">
        <v>456</v>
      </c>
      <c r="O10" s="57" t="s">
        <v>456</v>
      </c>
      <c r="P10" s="55" t="s">
        <v>456</v>
      </c>
      <c r="Q10" s="56" t="s">
        <v>456</v>
      </c>
      <c r="R10" s="56" t="s">
        <v>456</v>
      </c>
      <c r="S10" s="56" t="s">
        <v>456</v>
      </c>
      <c r="T10" s="56" t="s">
        <v>456</v>
      </c>
      <c r="U10" s="57" t="s">
        <v>456</v>
      </c>
      <c r="V10" s="55" t="s">
        <v>456</v>
      </c>
      <c r="W10" s="56" t="s">
        <v>456</v>
      </c>
      <c r="X10" s="56" t="s">
        <v>456</v>
      </c>
      <c r="Y10" s="56" t="s">
        <v>456</v>
      </c>
      <c r="Z10" s="56" t="s">
        <v>456</v>
      </c>
      <c r="AA10" s="57" t="s">
        <v>456</v>
      </c>
      <c r="AB10" s="55" t="s">
        <v>456</v>
      </c>
      <c r="AC10" s="56" t="s">
        <v>456</v>
      </c>
      <c r="AD10" s="56" t="s">
        <v>456</v>
      </c>
      <c r="AE10" s="56" t="s">
        <v>456</v>
      </c>
      <c r="AF10" s="56" t="s">
        <v>456</v>
      </c>
      <c r="AG10" s="57" t="s">
        <v>456</v>
      </c>
      <c r="AH10" s="58" t="s">
        <v>456</v>
      </c>
      <c r="AI10" s="59" t="s">
        <v>456</v>
      </c>
      <c r="AJ10" s="59" t="s">
        <v>456</v>
      </c>
      <c r="AK10" s="59" t="s">
        <v>456</v>
      </c>
      <c r="AL10" s="59" t="s">
        <v>456</v>
      </c>
      <c r="AN10" s="394"/>
      <c r="AO10" s="395"/>
      <c r="AP10" s="395"/>
      <c r="AQ10" s="395"/>
      <c r="AR10" s="395"/>
      <c r="AS10" s="396"/>
      <c r="AT10" s="400"/>
      <c r="AU10" s="400"/>
    </row>
    <row r="11" spans="2:47" ht="15.75" x14ac:dyDescent="0.25">
      <c r="B11" s="380"/>
      <c r="C11" s="380"/>
      <c r="D11" s="381"/>
      <c r="E11" s="385"/>
      <c r="F11" s="386"/>
      <c r="G11" s="386"/>
      <c r="H11" s="386"/>
      <c r="I11" s="387"/>
      <c r="J11" s="55" t="s">
        <v>456</v>
      </c>
      <c r="K11" s="56" t="s">
        <v>456</v>
      </c>
      <c r="L11" s="56" t="s">
        <v>456</v>
      </c>
      <c r="M11" s="56" t="s">
        <v>456</v>
      </c>
      <c r="N11" s="56" t="s">
        <v>456</v>
      </c>
      <c r="O11" s="57" t="s">
        <v>456</v>
      </c>
      <c r="P11" s="55" t="s">
        <v>456</v>
      </c>
      <c r="Q11" s="56" t="s">
        <v>456</v>
      </c>
      <c r="R11" s="56" t="s">
        <v>456</v>
      </c>
      <c r="S11" s="56" t="s">
        <v>456</v>
      </c>
      <c r="T11" s="56" t="s">
        <v>456</v>
      </c>
      <c r="U11" s="57" t="s">
        <v>456</v>
      </c>
      <c r="V11" s="55" t="s">
        <v>456</v>
      </c>
      <c r="W11" s="56" t="s">
        <v>456</v>
      </c>
      <c r="X11" s="56" t="s">
        <v>456</v>
      </c>
      <c r="Y11" s="56" t="s">
        <v>456</v>
      </c>
      <c r="Z11" s="56" t="s">
        <v>456</v>
      </c>
      <c r="AA11" s="57" t="s">
        <v>456</v>
      </c>
      <c r="AB11" s="55" t="s">
        <v>456</v>
      </c>
      <c r="AC11" s="56" t="s">
        <v>456</v>
      </c>
      <c r="AD11" s="56" t="s">
        <v>456</v>
      </c>
      <c r="AE11" s="56" t="s">
        <v>456</v>
      </c>
      <c r="AF11" s="56" t="s">
        <v>456</v>
      </c>
      <c r="AG11" s="57" t="s">
        <v>456</v>
      </c>
      <c r="AH11" s="58" t="s">
        <v>456</v>
      </c>
      <c r="AI11" s="59" t="s">
        <v>456</v>
      </c>
      <c r="AJ11" s="59" t="s">
        <v>456</v>
      </c>
      <c r="AK11" s="59" t="s">
        <v>456</v>
      </c>
      <c r="AL11" s="59" t="s">
        <v>456</v>
      </c>
      <c r="AN11" s="394"/>
      <c r="AO11" s="395"/>
      <c r="AP11" s="395"/>
      <c r="AQ11" s="395"/>
      <c r="AR11" s="395"/>
      <c r="AS11" s="396"/>
      <c r="AT11" s="400"/>
      <c r="AU11" s="400"/>
    </row>
    <row r="12" spans="2:47" ht="15.75" x14ac:dyDescent="0.25">
      <c r="B12" s="380"/>
      <c r="C12" s="380"/>
      <c r="D12" s="381"/>
      <c r="E12" s="385"/>
      <c r="F12" s="386"/>
      <c r="G12" s="386"/>
      <c r="H12" s="386"/>
      <c r="I12" s="387"/>
      <c r="J12" s="55" t="s">
        <v>456</v>
      </c>
      <c r="K12" s="56" t="s">
        <v>456</v>
      </c>
      <c r="L12" s="56" t="s">
        <v>456</v>
      </c>
      <c r="M12" s="56" t="s">
        <v>456</v>
      </c>
      <c r="N12" s="56" t="s">
        <v>456</v>
      </c>
      <c r="O12" s="57" t="s">
        <v>456</v>
      </c>
      <c r="P12" s="55" t="s">
        <v>456</v>
      </c>
      <c r="Q12" s="56" t="s">
        <v>456</v>
      </c>
      <c r="R12" s="56" t="s">
        <v>456</v>
      </c>
      <c r="S12" s="56" t="s">
        <v>456</v>
      </c>
      <c r="T12" s="56" t="s">
        <v>456</v>
      </c>
      <c r="U12" s="57" t="s">
        <v>456</v>
      </c>
      <c r="V12" s="55" t="s">
        <v>456</v>
      </c>
      <c r="W12" s="56" t="s">
        <v>456</v>
      </c>
      <c r="X12" s="56" t="s">
        <v>456</v>
      </c>
      <c r="Y12" s="56" t="s">
        <v>456</v>
      </c>
      <c r="Z12" s="56" t="s">
        <v>456</v>
      </c>
      <c r="AA12" s="57" t="s">
        <v>456</v>
      </c>
      <c r="AB12" s="55" t="s">
        <v>456</v>
      </c>
      <c r="AC12" s="56" t="s">
        <v>456</v>
      </c>
      <c r="AD12" s="56" t="s">
        <v>456</v>
      </c>
      <c r="AE12" s="56" t="s">
        <v>456</v>
      </c>
      <c r="AF12" s="56" t="s">
        <v>456</v>
      </c>
      <c r="AG12" s="57" t="s">
        <v>456</v>
      </c>
      <c r="AH12" s="58" t="s">
        <v>456</v>
      </c>
      <c r="AI12" s="59" t="s">
        <v>456</v>
      </c>
      <c r="AJ12" s="59" t="s">
        <v>456</v>
      </c>
      <c r="AK12" s="59" t="s">
        <v>456</v>
      </c>
      <c r="AL12" s="59" t="s">
        <v>456</v>
      </c>
      <c r="AN12" s="394"/>
      <c r="AO12" s="395"/>
      <c r="AP12" s="395"/>
      <c r="AQ12" s="395"/>
      <c r="AR12" s="395"/>
      <c r="AS12" s="396"/>
      <c r="AT12" s="400"/>
      <c r="AU12" s="400"/>
    </row>
    <row r="13" spans="2:47" ht="15.75" x14ac:dyDescent="0.25">
      <c r="B13" s="380"/>
      <c r="C13" s="380"/>
      <c r="D13" s="381"/>
      <c r="E13" s="385"/>
      <c r="F13" s="386"/>
      <c r="G13" s="386"/>
      <c r="H13" s="386"/>
      <c r="I13" s="387"/>
      <c r="J13" s="55" t="s">
        <v>456</v>
      </c>
      <c r="K13" s="56" t="s">
        <v>456</v>
      </c>
      <c r="L13" s="56" t="s">
        <v>456</v>
      </c>
      <c r="M13" s="56" t="s">
        <v>456</v>
      </c>
      <c r="N13" s="56" t="s">
        <v>456</v>
      </c>
      <c r="O13" s="57" t="s">
        <v>456</v>
      </c>
      <c r="P13" s="55" t="s">
        <v>456</v>
      </c>
      <c r="Q13" s="56" t="s">
        <v>456</v>
      </c>
      <c r="R13" s="56" t="s">
        <v>456</v>
      </c>
      <c r="S13" s="56" t="s">
        <v>456</v>
      </c>
      <c r="T13" s="56" t="s">
        <v>456</v>
      </c>
      <c r="U13" s="57" t="s">
        <v>456</v>
      </c>
      <c r="V13" s="55" t="s">
        <v>456</v>
      </c>
      <c r="W13" s="56" t="s">
        <v>456</v>
      </c>
      <c r="X13" s="56" t="s">
        <v>456</v>
      </c>
      <c r="Y13" s="56" t="s">
        <v>456</v>
      </c>
      <c r="Z13" s="56" t="s">
        <v>456</v>
      </c>
      <c r="AA13" s="57" t="s">
        <v>456</v>
      </c>
      <c r="AB13" s="55" t="s">
        <v>456</v>
      </c>
      <c r="AC13" s="56" t="s">
        <v>456</v>
      </c>
      <c r="AD13" s="56" t="s">
        <v>456</v>
      </c>
      <c r="AE13" s="56" t="s">
        <v>456</v>
      </c>
      <c r="AF13" s="56" t="s">
        <v>456</v>
      </c>
      <c r="AG13" s="57" t="s">
        <v>456</v>
      </c>
      <c r="AH13" s="58" t="s">
        <v>456</v>
      </c>
      <c r="AI13" s="59" t="s">
        <v>456</v>
      </c>
      <c r="AJ13" s="59" t="s">
        <v>456</v>
      </c>
      <c r="AK13" s="59" t="s">
        <v>456</v>
      </c>
      <c r="AL13" s="59" t="s">
        <v>456</v>
      </c>
      <c r="AN13" s="394"/>
      <c r="AO13" s="395"/>
      <c r="AP13" s="395"/>
      <c r="AQ13" s="395"/>
      <c r="AR13" s="395"/>
      <c r="AS13" s="396"/>
      <c r="AT13" s="400"/>
      <c r="AU13" s="400"/>
    </row>
    <row r="14" spans="2:47" ht="5.25" customHeight="1" thickBot="1" x14ac:dyDescent="0.3">
      <c r="B14" s="380"/>
      <c r="C14" s="380"/>
      <c r="D14" s="381"/>
      <c r="E14" s="385"/>
      <c r="F14" s="386"/>
      <c r="G14" s="386"/>
      <c r="H14" s="386"/>
      <c r="I14" s="387"/>
      <c r="J14" s="55" t="s">
        <v>456</v>
      </c>
      <c r="K14" s="56" t="s">
        <v>456</v>
      </c>
      <c r="L14" s="56" t="s">
        <v>456</v>
      </c>
      <c r="M14" s="56" t="s">
        <v>456</v>
      </c>
      <c r="N14" s="56" t="s">
        <v>456</v>
      </c>
      <c r="O14" s="57" t="s">
        <v>456</v>
      </c>
      <c r="P14" s="55" t="s">
        <v>456</v>
      </c>
      <c r="Q14" s="56" t="s">
        <v>456</v>
      </c>
      <c r="R14" s="56" t="s">
        <v>456</v>
      </c>
      <c r="S14" s="56" t="s">
        <v>456</v>
      </c>
      <c r="T14" s="56" t="s">
        <v>456</v>
      </c>
      <c r="U14" s="57" t="s">
        <v>456</v>
      </c>
      <c r="V14" s="55" t="s">
        <v>456</v>
      </c>
      <c r="W14" s="56" t="s">
        <v>456</v>
      </c>
      <c r="X14" s="56" t="s">
        <v>456</v>
      </c>
      <c r="Y14" s="56" t="s">
        <v>456</v>
      </c>
      <c r="Z14" s="56" t="s">
        <v>456</v>
      </c>
      <c r="AA14" s="57" t="s">
        <v>456</v>
      </c>
      <c r="AB14" s="55" t="s">
        <v>456</v>
      </c>
      <c r="AC14" s="56" t="s">
        <v>456</v>
      </c>
      <c r="AD14" s="56" t="s">
        <v>456</v>
      </c>
      <c r="AE14" s="56" t="s">
        <v>456</v>
      </c>
      <c r="AF14" s="56" t="s">
        <v>456</v>
      </c>
      <c r="AG14" s="57" t="s">
        <v>456</v>
      </c>
      <c r="AH14" s="58" t="s">
        <v>456</v>
      </c>
      <c r="AI14" s="59" t="s">
        <v>456</v>
      </c>
      <c r="AJ14" s="59" t="s">
        <v>456</v>
      </c>
      <c r="AK14" s="59" t="s">
        <v>456</v>
      </c>
      <c r="AL14" s="59" t="s">
        <v>456</v>
      </c>
      <c r="AN14" s="394"/>
      <c r="AO14" s="395"/>
      <c r="AP14" s="395"/>
      <c r="AQ14" s="395"/>
      <c r="AR14" s="395"/>
      <c r="AS14" s="396"/>
      <c r="AT14" s="400"/>
      <c r="AU14" s="400"/>
    </row>
    <row r="15" spans="2:47" ht="16.5" hidden="1" thickBot="1" x14ac:dyDescent="0.3">
      <c r="B15" s="380"/>
      <c r="C15" s="380"/>
      <c r="D15" s="381"/>
      <c r="E15" s="385"/>
      <c r="F15" s="386"/>
      <c r="G15" s="386"/>
      <c r="H15" s="386"/>
      <c r="I15" s="387"/>
      <c r="J15" s="55" t="s">
        <v>456</v>
      </c>
      <c r="K15" s="56" t="s">
        <v>456</v>
      </c>
      <c r="L15" s="56" t="s">
        <v>456</v>
      </c>
      <c r="M15" s="56" t="s">
        <v>456</v>
      </c>
      <c r="N15" s="56" t="s">
        <v>456</v>
      </c>
      <c r="O15" s="57" t="s">
        <v>456</v>
      </c>
      <c r="P15" s="55" t="s">
        <v>456</v>
      </c>
      <c r="Q15" s="56" t="s">
        <v>456</v>
      </c>
      <c r="R15" s="56" t="s">
        <v>456</v>
      </c>
      <c r="S15" s="56" t="s">
        <v>456</v>
      </c>
      <c r="T15" s="56" t="s">
        <v>456</v>
      </c>
      <c r="U15" s="57" t="s">
        <v>456</v>
      </c>
      <c r="V15" s="55" t="s">
        <v>456</v>
      </c>
      <c r="W15" s="56" t="s">
        <v>456</v>
      </c>
      <c r="X15" s="56" t="s">
        <v>456</v>
      </c>
      <c r="Y15" s="56" t="s">
        <v>456</v>
      </c>
      <c r="Z15" s="56" t="s">
        <v>456</v>
      </c>
      <c r="AA15" s="57" t="s">
        <v>456</v>
      </c>
      <c r="AB15" s="55" t="s">
        <v>456</v>
      </c>
      <c r="AC15" s="56" t="s">
        <v>456</v>
      </c>
      <c r="AD15" s="56" t="s">
        <v>456</v>
      </c>
      <c r="AE15" s="56" t="s">
        <v>456</v>
      </c>
      <c r="AF15" s="56" t="s">
        <v>456</v>
      </c>
      <c r="AG15" s="57" t="s">
        <v>456</v>
      </c>
      <c r="AH15" s="58" t="s">
        <v>456</v>
      </c>
      <c r="AI15" s="59" t="s">
        <v>456</v>
      </c>
      <c r="AJ15" s="59" t="s">
        <v>456</v>
      </c>
      <c r="AK15" s="59" t="s">
        <v>456</v>
      </c>
      <c r="AL15" s="59" t="s">
        <v>456</v>
      </c>
      <c r="AN15" s="394"/>
      <c r="AO15" s="395"/>
      <c r="AP15" s="395"/>
      <c r="AQ15" s="395"/>
      <c r="AR15" s="395"/>
      <c r="AS15" s="396"/>
      <c r="AT15" s="36"/>
      <c r="AU15" s="36"/>
    </row>
    <row r="16" spans="2:47" ht="16.5" hidden="1" thickBot="1" x14ac:dyDescent="0.3">
      <c r="B16" s="380"/>
      <c r="C16" s="380"/>
      <c r="D16" s="381"/>
      <c r="E16" s="385"/>
      <c r="F16" s="386"/>
      <c r="G16" s="386"/>
      <c r="H16" s="386"/>
      <c r="I16" s="387"/>
      <c r="J16" s="55" t="s">
        <v>456</v>
      </c>
      <c r="K16" s="56" t="s">
        <v>456</v>
      </c>
      <c r="L16" s="56" t="s">
        <v>456</v>
      </c>
      <c r="M16" s="56" t="s">
        <v>456</v>
      </c>
      <c r="N16" s="56" t="s">
        <v>456</v>
      </c>
      <c r="O16" s="57" t="s">
        <v>456</v>
      </c>
      <c r="P16" s="55" t="s">
        <v>456</v>
      </c>
      <c r="Q16" s="56" t="s">
        <v>456</v>
      </c>
      <c r="R16" s="56" t="s">
        <v>456</v>
      </c>
      <c r="S16" s="56" t="s">
        <v>456</v>
      </c>
      <c r="T16" s="56" t="s">
        <v>456</v>
      </c>
      <c r="U16" s="57" t="s">
        <v>456</v>
      </c>
      <c r="V16" s="55" t="s">
        <v>456</v>
      </c>
      <c r="W16" s="56" t="s">
        <v>456</v>
      </c>
      <c r="X16" s="56" t="s">
        <v>456</v>
      </c>
      <c r="Y16" s="56" t="s">
        <v>456</v>
      </c>
      <c r="Z16" s="56" t="s">
        <v>456</v>
      </c>
      <c r="AA16" s="57" t="s">
        <v>456</v>
      </c>
      <c r="AB16" s="55" t="s">
        <v>456</v>
      </c>
      <c r="AC16" s="56" t="s">
        <v>456</v>
      </c>
      <c r="AD16" s="56" t="s">
        <v>456</v>
      </c>
      <c r="AE16" s="56" t="s">
        <v>456</v>
      </c>
      <c r="AF16" s="56" t="s">
        <v>456</v>
      </c>
      <c r="AG16" s="57" t="s">
        <v>456</v>
      </c>
      <c r="AH16" s="58" t="s">
        <v>456</v>
      </c>
      <c r="AI16" s="59" t="s">
        <v>456</v>
      </c>
      <c r="AJ16" s="59" t="s">
        <v>456</v>
      </c>
      <c r="AK16" s="59" t="s">
        <v>456</v>
      </c>
      <c r="AL16" s="59" t="s">
        <v>456</v>
      </c>
      <c r="AN16" s="394"/>
      <c r="AO16" s="395"/>
      <c r="AP16" s="395"/>
      <c r="AQ16" s="395"/>
      <c r="AR16" s="395"/>
      <c r="AS16" s="396"/>
      <c r="AT16" s="36"/>
      <c r="AU16" s="36"/>
    </row>
    <row r="17" spans="2:47" ht="16.5" hidden="1" thickBot="1" x14ac:dyDescent="0.3">
      <c r="B17" s="380"/>
      <c r="C17" s="380"/>
      <c r="D17" s="381"/>
      <c r="E17" s="388"/>
      <c r="F17" s="389"/>
      <c r="G17" s="389"/>
      <c r="H17" s="389"/>
      <c r="I17" s="390"/>
      <c r="J17" s="60" t="s">
        <v>456</v>
      </c>
      <c r="K17" s="61" t="s">
        <v>456</v>
      </c>
      <c r="L17" s="61" t="s">
        <v>456</v>
      </c>
      <c r="M17" s="61" t="s">
        <v>456</v>
      </c>
      <c r="N17" s="61" t="s">
        <v>456</v>
      </c>
      <c r="O17" s="62" t="s">
        <v>456</v>
      </c>
      <c r="P17" s="55" t="s">
        <v>456</v>
      </c>
      <c r="Q17" s="56" t="s">
        <v>456</v>
      </c>
      <c r="R17" s="56" t="s">
        <v>456</v>
      </c>
      <c r="S17" s="56" t="s">
        <v>456</v>
      </c>
      <c r="T17" s="56" t="s">
        <v>456</v>
      </c>
      <c r="U17" s="57" t="s">
        <v>456</v>
      </c>
      <c r="V17" s="60" t="s">
        <v>456</v>
      </c>
      <c r="W17" s="61" t="s">
        <v>456</v>
      </c>
      <c r="X17" s="61" t="s">
        <v>456</v>
      </c>
      <c r="Y17" s="61" t="s">
        <v>456</v>
      </c>
      <c r="Z17" s="61" t="s">
        <v>456</v>
      </c>
      <c r="AA17" s="62" t="s">
        <v>456</v>
      </c>
      <c r="AB17" s="55" t="s">
        <v>456</v>
      </c>
      <c r="AC17" s="56" t="s">
        <v>456</v>
      </c>
      <c r="AD17" s="56" t="s">
        <v>456</v>
      </c>
      <c r="AE17" s="56" t="s">
        <v>456</v>
      </c>
      <c r="AF17" s="56" t="s">
        <v>456</v>
      </c>
      <c r="AG17" s="57" t="s">
        <v>456</v>
      </c>
      <c r="AH17" s="63" t="s">
        <v>456</v>
      </c>
      <c r="AI17" s="64" t="s">
        <v>456</v>
      </c>
      <c r="AJ17" s="64" t="s">
        <v>456</v>
      </c>
      <c r="AK17" s="64" t="s">
        <v>456</v>
      </c>
      <c r="AL17" s="64" t="s">
        <v>456</v>
      </c>
      <c r="AN17" s="397"/>
      <c r="AO17" s="398"/>
      <c r="AP17" s="398"/>
      <c r="AQ17" s="398"/>
      <c r="AR17" s="398"/>
      <c r="AS17" s="399"/>
      <c r="AT17" s="36"/>
      <c r="AU17" s="36"/>
    </row>
    <row r="18" spans="2:47" ht="15.75" customHeight="1" x14ac:dyDescent="0.25">
      <c r="B18" s="380"/>
      <c r="C18" s="380"/>
      <c r="D18" s="381"/>
      <c r="E18" s="382" t="s">
        <v>459</v>
      </c>
      <c r="F18" s="383"/>
      <c r="G18" s="383"/>
      <c r="H18" s="383"/>
      <c r="I18" s="383"/>
      <c r="J18" s="147" t="s">
        <v>456</v>
      </c>
      <c r="K18" s="148" t="s">
        <v>456</v>
      </c>
      <c r="L18" s="148" t="s">
        <v>456</v>
      </c>
      <c r="M18" s="148" t="s">
        <v>456</v>
      </c>
      <c r="N18" s="148" t="s">
        <v>456</v>
      </c>
      <c r="O18" s="149" t="s">
        <v>456</v>
      </c>
      <c r="P18" s="147" t="s">
        <v>456</v>
      </c>
      <c r="Q18" s="148" t="s">
        <v>456</v>
      </c>
      <c r="R18" s="65" t="s">
        <v>456</v>
      </c>
      <c r="S18" s="65" t="s">
        <v>456</v>
      </c>
      <c r="T18" s="65" t="s">
        <v>456</v>
      </c>
      <c r="U18" s="66" t="s">
        <v>456</v>
      </c>
      <c r="V18" s="50" t="s">
        <v>456</v>
      </c>
      <c r="W18" s="51" t="s">
        <v>456</v>
      </c>
      <c r="X18" s="51" t="s">
        <v>456</v>
      </c>
      <c r="Y18" s="51" t="s">
        <v>456</v>
      </c>
      <c r="Z18" s="51" t="s">
        <v>456</v>
      </c>
      <c r="AA18" s="52" t="s">
        <v>456</v>
      </c>
      <c r="AB18" s="50" t="s">
        <v>456</v>
      </c>
      <c r="AC18" s="51" t="s">
        <v>456</v>
      </c>
      <c r="AD18" s="51" t="s">
        <v>456</v>
      </c>
      <c r="AE18" s="51" t="s">
        <v>456</v>
      </c>
      <c r="AF18" s="51" t="s">
        <v>456</v>
      </c>
      <c r="AG18" s="52" t="s">
        <v>456</v>
      </c>
      <c r="AH18" s="53" t="s">
        <v>456</v>
      </c>
      <c r="AI18" s="54" t="s">
        <v>456</v>
      </c>
      <c r="AJ18" s="54" t="s">
        <v>456</v>
      </c>
      <c r="AK18" s="54" t="s">
        <v>456</v>
      </c>
      <c r="AL18" s="54" t="s">
        <v>456</v>
      </c>
      <c r="AN18" s="402" t="s">
        <v>460</v>
      </c>
      <c r="AO18" s="403"/>
      <c r="AP18" s="403"/>
      <c r="AQ18" s="403"/>
      <c r="AR18" s="403"/>
      <c r="AS18" s="403"/>
      <c r="AT18" s="408" t="s">
        <v>461</v>
      </c>
      <c r="AU18" s="409"/>
    </row>
    <row r="19" spans="2:47" ht="15.75" customHeight="1" x14ac:dyDescent="0.25">
      <c r="B19" s="380"/>
      <c r="C19" s="380"/>
      <c r="D19" s="381"/>
      <c r="E19" s="401"/>
      <c r="F19" s="386"/>
      <c r="G19" s="386"/>
      <c r="H19" s="386"/>
      <c r="I19" s="386"/>
      <c r="J19" s="150" t="s">
        <v>456</v>
      </c>
      <c r="K19" s="151" t="s">
        <v>456</v>
      </c>
      <c r="L19" s="151" t="s">
        <v>456</v>
      </c>
      <c r="M19" s="151" t="s">
        <v>456</v>
      </c>
      <c r="N19" s="151" t="s">
        <v>456</v>
      </c>
      <c r="O19" s="152" t="s">
        <v>456</v>
      </c>
      <c r="P19" s="150" t="s">
        <v>456</v>
      </c>
      <c r="Q19" s="151" t="s">
        <v>456</v>
      </c>
      <c r="R19" s="68" t="s">
        <v>456</v>
      </c>
      <c r="S19" s="68" t="s">
        <v>456</v>
      </c>
      <c r="T19" s="68" t="s">
        <v>456</v>
      </c>
      <c r="U19" s="69" t="s">
        <v>456</v>
      </c>
      <c r="V19" s="55" t="s">
        <v>456</v>
      </c>
      <c r="W19" s="56" t="s">
        <v>456</v>
      </c>
      <c r="X19" s="56" t="s">
        <v>456</v>
      </c>
      <c r="Y19" s="56" t="s">
        <v>456</v>
      </c>
      <c r="Z19" s="56" t="s">
        <v>456</v>
      </c>
      <c r="AA19" s="57" t="s">
        <v>456</v>
      </c>
      <c r="AB19" s="55" t="s">
        <v>456</v>
      </c>
      <c r="AC19" s="56" t="s">
        <v>456</v>
      </c>
      <c r="AD19" s="56" t="s">
        <v>456</v>
      </c>
      <c r="AE19" s="56" t="s">
        <v>456</v>
      </c>
      <c r="AF19" s="56" t="s">
        <v>456</v>
      </c>
      <c r="AG19" s="57" t="s">
        <v>456</v>
      </c>
      <c r="AH19" s="58" t="s">
        <v>456</v>
      </c>
      <c r="AI19" s="59" t="s">
        <v>456</v>
      </c>
      <c r="AJ19" s="59" t="s">
        <v>456</v>
      </c>
      <c r="AK19" s="59" t="s">
        <v>456</v>
      </c>
      <c r="AL19" s="59" t="s">
        <v>456</v>
      </c>
      <c r="AN19" s="404"/>
      <c r="AO19" s="405"/>
      <c r="AP19" s="405"/>
      <c r="AQ19" s="405"/>
      <c r="AR19" s="405"/>
      <c r="AS19" s="405"/>
      <c r="AT19" s="410"/>
      <c r="AU19" s="411"/>
    </row>
    <row r="20" spans="2:47" ht="15.75" customHeight="1" x14ac:dyDescent="0.25">
      <c r="B20" s="380"/>
      <c r="C20" s="380"/>
      <c r="D20" s="381"/>
      <c r="E20" s="385"/>
      <c r="F20" s="386"/>
      <c r="G20" s="386"/>
      <c r="H20" s="386"/>
      <c r="I20" s="386"/>
      <c r="J20" s="150" t="s">
        <v>456</v>
      </c>
      <c r="K20" s="151" t="s">
        <v>456</v>
      </c>
      <c r="L20" s="151" t="s">
        <v>456</v>
      </c>
      <c r="M20" s="151" t="s">
        <v>456</v>
      </c>
      <c r="N20" s="151" t="s">
        <v>456</v>
      </c>
      <c r="O20" s="152" t="s">
        <v>456</v>
      </c>
      <c r="P20" s="150" t="s">
        <v>456</v>
      </c>
      <c r="Q20" s="151" t="s">
        <v>456</v>
      </c>
      <c r="R20" s="68" t="s">
        <v>456</v>
      </c>
      <c r="S20" s="68" t="s">
        <v>456</v>
      </c>
      <c r="T20" s="68" t="s">
        <v>456</v>
      </c>
      <c r="U20" s="69" t="s">
        <v>456</v>
      </c>
      <c r="V20" s="55" t="s">
        <v>456</v>
      </c>
      <c r="W20" s="56" t="s">
        <v>456</v>
      </c>
      <c r="X20" s="56" t="s">
        <v>456</v>
      </c>
      <c r="Y20" s="56" t="s">
        <v>456</v>
      </c>
      <c r="Z20" s="56" t="s">
        <v>456</v>
      </c>
      <c r="AA20" s="57" t="s">
        <v>456</v>
      </c>
      <c r="AB20" s="55" t="s">
        <v>456</v>
      </c>
      <c r="AC20" s="56" t="s">
        <v>456</v>
      </c>
      <c r="AD20" s="56" t="s">
        <v>456</v>
      </c>
      <c r="AE20" s="56" t="s">
        <v>456</v>
      </c>
      <c r="AF20" s="56" t="s">
        <v>456</v>
      </c>
      <c r="AG20" s="57" t="s">
        <v>456</v>
      </c>
      <c r="AH20" s="58" t="s">
        <v>456</v>
      </c>
      <c r="AI20" s="59" t="s">
        <v>456</v>
      </c>
      <c r="AJ20" s="59" t="s">
        <v>456</v>
      </c>
      <c r="AK20" s="59" t="s">
        <v>456</v>
      </c>
      <c r="AL20" s="59" t="s">
        <v>456</v>
      </c>
      <c r="AN20" s="404"/>
      <c r="AO20" s="405"/>
      <c r="AP20" s="405"/>
      <c r="AQ20" s="405"/>
      <c r="AR20" s="405"/>
      <c r="AS20" s="405"/>
      <c r="AT20" s="410"/>
      <c r="AU20" s="411"/>
    </row>
    <row r="21" spans="2:47" ht="15.75" customHeight="1" x14ac:dyDescent="0.25">
      <c r="B21" s="380"/>
      <c r="C21" s="380"/>
      <c r="D21" s="381"/>
      <c r="E21" s="385"/>
      <c r="F21" s="386"/>
      <c r="G21" s="386"/>
      <c r="H21" s="386"/>
      <c r="I21" s="386"/>
      <c r="J21" s="150" t="s">
        <v>456</v>
      </c>
      <c r="K21" s="151" t="s">
        <v>456</v>
      </c>
      <c r="L21" s="151" t="s">
        <v>456</v>
      </c>
      <c r="M21" s="151" t="s">
        <v>456</v>
      </c>
      <c r="N21" s="151" t="s">
        <v>456</v>
      </c>
      <c r="O21" s="152" t="s">
        <v>456</v>
      </c>
      <c r="P21" s="150" t="s">
        <v>456</v>
      </c>
      <c r="Q21" s="151" t="s">
        <v>456</v>
      </c>
      <c r="R21" s="68" t="s">
        <v>456</v>
      </c>
      <c r="S21" s="68" t="s">
        <v>456</v>
      </c>
      <c r="T21" s="68" t="s">
        <v>456</v>
      </c>
      <c r="U21" s="69" t="s">
        <v>456</v>
      </c>
      <c r="V21" s="55" t="s">
        <v>456</v>
      </c>
      <c r="W21" s="56" t="s">
        <v>456</v>
      </c>
      <c r="X21" s="56" t="s">
        <v>456</v>
      </c>
      <c r="Y21" s="56" t="s">
        <v>456</v>
      </c>
      <c r="Z21" s="56" t="s">
        <v>456</v>
      </c>
      <c r="AA21" s="57" t="s">
        <v>456</v>
      </c>
      <c r="AB21" s="55" t="s">
        <v>456</v>
      </c>
      <c r="AC21" s="56" t="s">
        <v>456</v>
      </c>
      <c r="AD21" s="56" t="s">
        <v>456</v>
      </c>
      <c r="AE21" s="56" t="s">
        <v>456</v>
      </c>
      <c r="AF21" s="56" t="s">
        <v>456</v>
      </c>
      <c r="AG21" s="57" t="s">
        <v>456</v>
      </c>
      <c r="AH21" s="58" t="s">
        <v>456</v>
      </c>
      <c r="AI21" s="59" t="s">
        <v>456</v>
      </c>
      <c r="AJ21" s="59" t="s">
        <v>456</v>
      </c>
      <c r="AK21" s="59" t="s">
        <v>456</v>
      </c>
      <c r="AL21" s="59" t="s">
        <v>456</v>
      </c>
      <c r="AN21" s="404"/>
      <c r="AO21" s="405"/>
      <c r="AP21" s="405"/>
      <c r="AQ21" s="405"/>
      <c r="AR21" s="405"/>
      <c r="AS21" s="405"/>
      <c r="AT21" s="410"/>
      <c r="AU21" s="411"/>
    </row>
    <row r="22" spans="2:47" ht="15.75" customHeight="1" x14ac:dyDescent="0.25">
      <c r="B22" s="380"/>
      <c r="C22" s="380"/>
      <c r="D22" s="381"/>
      <c r="E22" s="385"/>
      <c r="F22" s="386"/>
      <c r="G22" s="386"/>
      <c r="H22" s="386"/>
      <c r="I22" s="386"/>
      <c r="J22" s="150" t="s">
        <v>456</v>
      </c>
      <c r="K22" s="151" t="s">
        <v>456</v>
      </c>
      <c r="L22" s="151" t="s">
        <v>456</v>
      </c>
      <c r="M22" s="151" t="s">
        <v>456</v>
      </c>
      <c r="N22" s="151" t="s">
        <v>456</v>
      </c>
      <c r="O22" s="152" t="s">
        <v>456</v>
      </c>
      <c r="P22" s="150" t="s">
        <v>456</v>
      </c>
      <c r="Q22" s="151" t="s">
        <v>456</v>
      </c>
      <c r="R22" s="68" t="s">
        <v>456</v>
      </c>
      <c r="S22" s="68" t="s">
        <v>456</v>
      </c>
      <c r="T22" s="68" t="s">
        <v>456</v>
      </c>
      <c r="U22" s="69" t="s">
        <v>456</v>
      </c>
      <c r="V22" s="55" t="s">
        <v>456</v>
      </c>
      <c r="W22" s="56" t="s">
        <v>456</v>
      </c>
      <c r="X22" s="56" t="s">
        <v>456</v>
      </c>
      <c r="Y22" s="56" t="s">
        <v>456</v>
      </c>
      <c r="Z22" s="56" t="s">
        <v>456</v>
      </c>
      <c r="AA22" s="57" t="s">
        <v>456</v>
      </c>
      <c r="AB22" s="55" t="s">
        <v>456</v>
      </c>
      <c r="AC22" s="56" t="s">
        <v>456</v>
      </c>
      <c r="AD22" s="56" t="s">
        <v>456</v>
      </c>
      <c r="AE22" s="56" t="s">
        <v>456</v>
      </c>
      <c r="AF22" s="56" t="s">
        <v>456</v>
      </c>
      <c r="AG22" s="57" t="s">
        <v>456</v>
      </c>
      <c r="AH22" s="58" t="s">
        <v>456</v>
      </c>
      <c r="AI22" s="59" t="s">
        <v>456</v>
      </c>
      <c r="AJ22" s="59" t="s">
        <v>456</v>
      </c>
      <c r="AK22" s="59" t="s">
        <v>456</v>
      </c>
      <c r="AL22" s="59" t="s">
        <v>456</v>
      </c>
      <c r="AN22" s="404"/>
      <c r="AO22" s="405"/>
      <c r="AP22" s="405"/>
      <c r="AQ22" s="405"/>
      <c r="AR22" s="405"/>
      <c r="AS22" s="405"/>
      <c r="AT22" s="410"/>
      <c r="AU22" s="411"/>
    </row>
    <row r="23" spans="2:47" ht="0.75" customHeight="1" x14ac:dyDescent="0.25">
      <c r="B23" s="380"/>
      <c r="C23" s="380"/>
      <c r="D23" s="381"/>
      <c r="E23" s="385"/>
      <c r="F23" s="386"/>
      <c r="G23" s="386"/>
      <c r="H23" s="386"/>
      <c r="I23" s="386"/>
      <c r="J23" s="150" t="s">
        <v>456</v>
      </c>
      <c r="K23" s="151" t="s">
        <v>456</v>
      </c>
      <c r="L23" s="151" t="s">
        <v>456</v>
      </c>
      <c r="M23" s="151" t="s">
        <v>456</v>
      </c>
      <c r="N23" s="151" t="s">
        <v>456</v>
      </c>
      <c r="O23" s="152" t="s">
        <v>456</v>
      </c>
      <c r="P23" s="150" t="s">
        <v>456</v>
      </c>
      <c r="Q23" s="151" t="s">
        <v>456</v>
      </c>
      <c r="R23" s="68" t="s">
        <v>456</v>
      </c>
      <c r="S23" s="68" t="s">
        <v>456</v>
      </c>
      <c r="T23" s="68" t="s">
        <v>456</v>
      </c>
      <c r="U23" s="69" t="s">
        <v>456</v>
      </c>
      <c r="V23" s="55" t="s">
        <v>456</v>
      </c>
      <c r="W23" s="56" t="s">
        <v>456</v>
      </c>
      <c r="X23" s="56" t="s">
        <v>456</v>
      </c>
      <c r="Y23" s="56" t="s">
        <v>456</v>
      </c>
      <c r="Z23" s="56" t="s">
        <v>456</v>
      </c>
      <c r="AA23" s="57" t="s">
        <v>456</v>
      </c>
      <c r="AB23" s="55" t="s">
        <v>456</v>
      </c>
      <c r="AC23" s="56" t="s">
        <v>456</v>
      </c>
      <c r="AD23" s="56" t="s">
        <v>456</v>
      </c>
      <c r="AE23" s="56" t="s">
        <v>456</v>
      </c>
      <c r="AF23" s="56" t="s">
        <v>456</v>
      </c>
      <c r="AG23" s="57" t="s">
        <v>456</v>
      </c>
      <c r="AH23" s="58" t="s">
        <v>456</v>
      </c>
      <c r="AI23" s="59" t="s">
        <v>456</v>
      </c>
      <c r="AJ23" s="59" t="s">
        <v>456</v>
      </c>
      <c r="AK23" s="59" t="s">
        <v>456</v>
      </c>
      <c r="AL23" s="59" t="s">
        <v>456</v>
      </c>
      <c r="AN23" s="404"/>
      <c r="AO23" s="405"/>
      <c r="AP23" s="405"/>
      <c r="AQ23" s="405"/>
      <c r="AR23" s="405"/>
      <c r="AS23" s="405"/>
      <c r="AT23" s="410"/>
      <c r="AU23" s="411"/>
    </row>
    <row r="24" spans="2:47" ht="15.75" hidden="1" customHeight="1" x14ac:dyDescent="0.25">
      <c r="B24" s="380"/>
      <c r="C24" s="380"/>
      <c r="D24" s="381"/>
      <c r="E24" s="385"/>
      <c r="F24" s="386"/>
      <c r="G24" s="386"/>
      <c r="H24" s="386"/>
      <c r="I24" s="386"/>
      <c r="J24" s="150" t="s">
        <v>456</v>
      </c>
      <c r="K24" s="151" t="s">
        <v>456</v>
      </c>
      <c r="L24" s="151" t="s">
        <v>456</v>
      </c>
      <c r="M24" s="151" t="s">
        <v>456</v>
      </c>
      <c r="N24" s="151" t="s">
        <v>456</v>
      </c>
      <c r="O24" s="152" t="s">
        <v>456</v>
      </c>
      <c r="P24" s="150" t="s">
        <v>456</v>
      </c>
      <c r="Q24" s="151" t="s">
        <v>456</v>
      </c>
      <c r="R24" s="68" t="s">
        <v>456</v>
      </c>
      <c r="S24" s="68" t="s">
        <v>456</v>
      </c>
      <c r="T24" s="68" t="s">
        <v>456</v>
      </c>
      <c r="U24" s="69" t="s">
        <v>456</v>
      </c>
      <c r="V24" s="55" t="s">
        <v>456</v>
      </c>
      <c r="W24" s="56" t="s">
        <v>456</v>
      </c>
      <c r="X24" s="56" t="s">
        <v>456</v>
      </c>
      <c r="Y24" s="56" t="s">
        <v>456</v>
      </c>
      <c r="Z24" s="56" t="s">
        <v>456</v>
      </c>
      <c r="AA24" s="57" t="s">
        <v>456</v>
      </c>
      <c r="AB24" s="55" t="s">
        <v>456</v>
      </c>
      <c r="AC24" s="56" t="s">
        <v>456</v>
      </c>
      <c r="AD24" s="56" t="s">
        <v>456</v>
      </c>
      <c r="AE24" s="56" t="s">
        <v>456</v>
      </c>
      <c r="AF24" s="56" t="s">
        <v>456</v>
      </c>
      <c r="AG24" s="57" t="s">
        <v>456</v>
      </c>
      <c r="AH24" s="58" t="s">
        <v>456</v>
      </c>
      <c r="AI24" s="59" t="s">
        <v>456</v>
      </c>
      <c r="AJ24" s="59" t="s">
        <v>456</v>
      </c>
      <c r="AK24" s="59" t="s">
        <v>456</v>
      </c>
      <c r="AL24" s="59" t="s">
        <v>456</v>
      </c>
      <c r="AN24" s="404"/>
      <c r="AO24" s="405"/>
      <c r="AP24" s="405"/>
      <c r="AQ24" s="405"/>
      <c r="AR24" s="405"/>
      <c r="AS24" s="405"/>
      <c r="AT24" s="410"/>
      <c r="AU24" s="411"/>
    </row>
    <row r="25" spans="2:47" ht="15.75" hidden="1" customHeight="1" thickBot="1" x14ac:dyDescent="0.3">
      <c r="B25" s="380"/>
      <c r="C25" s="380"/>
      <c r="D25" s="381"/>
      <c r="E25" s="385"/>
      <c r="F25" s="386"/>
      <c r="G25" s="386"/>
      <c r="H25" s="386"/>
      <c r="I25" s="386"/>
      <c r="J25" s="150" t="s">
        <v>456</v>
      </c>
      <c r="K25" s="151" t="s">
        <v>456</v>
      </c>
      <c r="L25" s="151" t="s">
        <v>456</v>
      </c>
      <c r="M25" s="151" t="s">
        <v>456</v>
      </c>
      <c r="N25" s="151" t="s">
        <v>456</v>
      </c>
      <c r="O25" s="152" t="s">
        <v>456</v>
      </c>
      <c r="P25" s="150" t="s">
        <v>456</v>
      </c>
      <c r="Q25" s="151" t="s">
        <v>456</v>
      </c>
      <c r="R25" s="68" t="s">
        <v>456</v>
      </c>
      <c r="S25" s="68" t="s">
        <v>456</v>
      </c>
      <c r="T25" s="68" t="s">
        <v>456</v>
      </c>
      <c r="U25" s="69" t="s">
        <v>456</v>
      </c>
      <c r="V25" s="55" t="s">
        <v>456</v>
      </c>
      <c r="W25" s="56" t="s">
        <v>456</v>
      </c>
      <c r="X25" s="56" t="s">
        <v>456</v>
      </c>
      <c r="Y25" s="56" t="s">
        <v>456</v>
      </c>
      <c r="Z25" s="56" t="s">
        <v>456</v>
      </c>
      <c r="AA25" s="57" t="s">
        <v>456</v>
      </c>
      <c r="AB25" s="55" t="s">
        <v>456</v>
      </c>
      <c r="AC25" s="56" t="s">
        <v>456</v>
      </c>
      <c r="AD25" s="56" t="s">
        <v>456</v>
      </c>
      <c r="AE25" s="56" t="s">
        <v>456</v>
      </c>
      <c r="AF25" s="56" t="s">
        <v>456</v>
      </c>
      <c r="AG25" s="57" t="s">
        <v>456</v>
      </c>
      <c r="AH25" s="58" t="s">
        <v>456</v>
      </c>
      <c r="AI25" s="59" t="s">
        <v>456</v>
      </c>
      <c r="AJ25" s="59" t="s">
        <v>456</v>
      </c>
      <c r="AK25" s="59" t="s">
        <v>456</v>
      </c>
      <c r="AL25" s="59" t="s">
        <v>456</v>
      </c>
      <c r="AN25" s="404"/>
      <c r="AO25" s="405"/>
      <c r="AP25" s="405"/>
      <c r="AQ25" s="405"/>
      <c r="AR25" s="405"/>
      <c r="AS25" s="405"/>
      <c r="AT25" s="410"/>
      <c r="AU25" s="411"/>
    </row>
    <row r="26" spans="2:47" ht="15.75" hidden="1" customHeight="1" thickBot="1" x14ac:dyDescent="0.3">
      <c r="B26" s="380"/>
      <c r="C26" s="380"/>
      <c r="D26" s="381"/>
      <c r="E26" s="385"/>
      <c r="F26" s="386"/>
      <c r="G26" s="386"/>
      <c r="H26" s="386"/>
      <c r="I26" s="386"/>
      <c r="J26" s="150" t="s">
        <v>456</v>
      </c>
      <c r="K26" s="151" t="s">
        <v>456</v>
      </c>
      <c r="L26" s="151" t="s">
        <v>456</v>
      </c>
      <c r="M26" s="151" t="s">
        <v>456</v>
      </c>
      <c r="N26" s="151" t="s">
        <v>456</v>
      </c>
      <c r="O26" s="152" t="s">
        <v>456</v>
      </c>
      <c r="P26" s="150" t="s">
        <v>456</v>
      </c>
      <c r="Q26" s="151" t="s">
        <v>456</v>
      </c>
      <c r="R26" s="68" t="s">
        <v>456</v>
      </c>
      <c r="S26" s="68" t="s">
        <v>456</v>
      </c>
      <c r="T26" s="68" t="s">
        <v>456</v>
      </c>
      <c r="U26" s="69" t="s">
        <v>456</v>
      </c>
      <c r="V26" s="55" t="s">
        <v>456</v>
      </c>
      <c r="W26" s="56" t="s">
        <v>456</v>
      </c>
      <c r="X26" s="56" t="s">
        <v>456</v>
      </c>
      <c r="Y26" s="56" t="s">
        <v>456</v>
      </c>
      <c r="Z26" s="56" t="s">
        <v>456</v>
      </c>
      <c r="AA26" s="57" t="s">
        <v>456</v>
      </c>
      <c r="AB26" s="55" t="s">
        <v>456</v>
      </c>
      <c r="AC26" s="56" t="s">
        <v>456</v>
      </c>
      <c r="AD26" s="56" t="s">
        <v>456</v>
      </c>
      <c r="AE26" s="56" t="s">
        <v>456</v>
      </c>
      <c r="AF26" s="56" t="s">
        <v>456</v>
      </c>
      <c r="AG26" s="57" t="s">
        <v>456</v>
      </c>
      <c r="AH26" s="58" t="s">
        <v>456</v>
      </c>
      <c r="AI26" s="59" t="s">
        <v>456</v>
      </c>
      <c r="AJ26" s="59" t="s">
        <v>456</v>
      </c>
      <c r="AK26" s="59" t="s">
        <v>456</v>
      </c>
      <c r="AL26" s="59" t="s">
        <v>456</v>
      </c>
      <c r="AN26" s="404"/>
      <c r="AO26" s="405"/>
      <c r="AP26" s="405"/>
      <c r="AQ26" s="405"/>
      <c r="AR26" s="405"/>
      <c r="AS26" s="405"/>
      <c r="AT26" s="410"/>
      <c r="AU26" s="411"/>
    </row>
    <row r="27" spans="2:47" ht="21" customHeight="1" thickBot="1" x14ac:dyDescent="0.3">
      <c r="B27" s="380"/>
      <c r="C27" s="380"/>
      <c r="D27" s="381"/>
      <c r="E27" s="388"/>
      <c r="F27" s="389"/>
      <c r="G27" s="389"/>
      <c r="H27" s="389"/>
      <c r="I27" s="389"/>
      <c r="J27" s="153" t="s">
        <v>456</v>
      </c>
      <c r="K27" s="154" t="s">
        <v>456</v>
      </c>
      <c r="L27" s="154" t="s">
        <v>456</v>
      </c>
      <c r="M27" s="154" t="s">
        <v>456</v>
      </c>
      <c r="N27" s="154" t="s">
        <v>456</v>
      </c>
      <c r="O27" s="155" t="s">
        <v>456</v>
      </c>
      <c r="P27" s="153" t="s">
        <v>456</v>
      </c>
      <c r="Q27" s="154" t="s">
        <v>456</v>
      </c>
      <c r="R27" s="71" t="s">
        <v>456</v>
      </c>
      <c r="S27" s="71" t="s">
        <v>456</v>
      </c>
      <c r="T27" s="71" t="s">
        <v>456</v>
      </c>
      <c r="U27" s="72" t="s">
        <v>456</v>
      </c>
      <c r="V27" s="60" t="s">
        <v>456</v>
      </c>
      <c r="W27" s="61" t="s">
        <v>456</v>
      </c>
      <c r="X27" s="61" t="s">
        <v>456</v>
      </c>
      <c r="Y27" s="61" t="s">
        <v>456</v>
      </c>
      <c r="Z27" s="61" t="s">
        <v>456</v>
      </c>
      <c r="AA27" s="62" t="s">
        <v>456</v>
      </c>
      <c r="AB27" s="60" t="s">
        <v>456</v>
      </c>
      <c r="AC27" s="61" t="s">
        <v>456</v>
      </c>
      <c r="AD27" s="61" t="s">
        <v>456</v>
      </c>
      <c r="AE27" s="61" t="s">
        <v>456</v>
      </c>
      <c r="AF27" s="61" t="s">
        <v>456</v>
      </c>
      <c r="AG27" s="62" t="s">
        <v>456</v>
      </c>
      <c r="AH27" s="63" t="s">
        <v>456</v>
      </c>
      <c r="AI27" s="64" t="s">
        <v>456</v>
      </c>
      <c r="AJ27" s="64" t="s">
        <v>456</v>
      </c>
      <c r="AK27" s="64" t="s">
        <v>456</v>
      </c>
      <c r="AL27" s="64" t="s">
        <v>456</v>
      </c>
      <c r="AN27" s="406"/>
      <c r="AO27" s="407"/>
      <c r="AP27" s="407"/>
      <c r="AQ27" s="407"/>
      <c r="AR27" s="407"/>
      <c r="AS27" s="407"/>
      <c r="AT27" s="412"/>
      <c r="AU27" s="413"/>
    </row>
    <row r="28" spans="2:47" ht="15.75" customHeight="1" x14ac:dyDescent="0.25">
      <c r="B28" s="380"/>
      <c r="C28" s="380"/>
      <c r="D28" s="381"/>
      <c r="E28" s="382" t="s">
        <v>462</v>
      </c>
      <c r="F28" s="383"/>
      <c r="G28" s="383"/>
      <c r="H28" s="383"/>
      <c r="I28" s="384"/>
      <c r="J28" s="147" t="s">
        <v>456</v>
      </c>
      <c r="K28" s="148" t="s">
        <v>456</v>
      </c>
      <c r="L28" s="148" t="s">
        <v>456</v>
      </c>
      <c r="M28" s="148" t="s">
        <v>456</v>
      </c>
      <c r="N28" s="148" t="s">
        <v>456</v>
      </c>
      <c r="O28" s="149" t="s">
        <v>456</v>
      </c>
      <c r="P28" s="147" t="s">
        <v>456</v>
      </c>
      <c r="Q28" s="148" t="s">
        <v>456</v>
      </c>
      <c r="R28" s="148" t="s">
        <v>456</v>
      </c>
      <c r="S28" s="148" t="s">
        <v>456</v>
      </c>
      <c r="T28" s="148" t="s">
        <v>456</v>
      </c>
      <c r="U28" s="149" t="s">
        <v>456</v>
      </c>
      <c r="V28" s="147" t="s">
        <v>456</v>
      </c>
      <c r="W28" s="148" t="s">
        <v>456</v>
      </c>
      <c r="X28" s="65" t="s">
        <v>456</v>
      </c>
      <c r="Y28" s="65" t="s">
        <v>456</v>
      </c>
      <c r="Z28" s="65" t="s">
        <v>456</v>
      </c>
      <c r="AA28" s="66" t="s">
        <v>456</v>
      </c>
      <c r="AB28" s="50" t="s">
        <v>456</v>
      </c>
      <c r="AC28" s="51" t="s">
        <v>456</v>
      </c>
      <c r="AD28" s="51" t="s">
        <v>456</v>
      </c>
      <c r="AE28" s="51" t="s">
        <v>456</v>
      </c>
      <c r="AF28" s="51" t="s">
        <v>456</v>
      </c>
      <c r="AG28" s="52" t="s">
        <v>456</v>
      </c>
      <c r="AH28" s="53" t="s">
        <v>456</v>
      </c>
      <c r="AI28" s="54" t="s">
        <v>456</v>
      </c>
      <c r="AJ28" s="54" t="s">
        <v>456</v>
      </c>
      <c r="AK28" s="54" t="s">
        <v>456</v>
      </c>
      <c r="AL28" s="54" t="s">
        <v>456</v>
      </c>
      <c r="AN28" s="414" t="s">
        <v>384</v>
      </c>
      <c r="AO28" s="415"/>
      <c r="AP28" s="415"/>
      <c r="AQ28" s="415"/>
      <c r="AR28" s="415"/>
      <c r="AS28" s="415"/>
      <c r="AT28" s="400" t="s">
        <v>463</v>
      </c>
      <c r="AU28" s="400"/>
    </row>
    <row r="29" spans="2:47" ht="15.75" x14ac:dyDescent="0.25">
      <c r="B29" s="380"/>
      <c r="C29" s="380"/>
      <c r="D29" s="381"/>
      <c r="E29" s="401"/>
      <c r="F29" s="386"/>
      <c r="G29" s="386"/>
      <c r="H29" s="386"/>
      <c r="I29" s="387"/>
      <c r="J29" s="150" t="s">
        <v>456</v>
      </c>
      <c r="K29" s="151" t="s">
        <v>456</v>
      </c>
      <c r="L29" s="151" t="s">
        <v>456</v>
      </c>
      <c r="M29" s="151" t="s">
        <v>456</v>
      </c>
      <c r="N29" s="151" t="s">
        <v>456</v>
      </c>
      <c r="O29" s="152" t="s">
        <v>456</v>
      </c>
      <c r="P29" s="150" t="s">
        <v>456</v>
      </c>
      <c r="Q29" s="151" t="s">
        <v>456</v>
      </c>
      <c r="R29" s="151" t="s">
        <v>456</v>
      </c>
      <c r="S29" s="151" t="s">
        <v>456</v>
      </c>
      <c r="T29" s="151" t="s">
        <v>456</v>
      </c>
      <c r="U29" s="152" t="s">
        <v>456</v>
      </c>
      <c r="V29" s="150" t="s">
        <v>456</v>
      </c>
      <c r="W29" s="151" t="s">
        <v>456</v>
      </c>
      <c r="X29" s="68" t="s">
        <v>456</v>
      </c>
      <c r="Y29" s="68" t="s">
        <v>456</v>
      </c>
      <c r="Z29" s="68" t="s">
        <v>456</v>
      </c>
      <c r="AA29" s="69" t="s">
        <v>456</v>
      </c>
      <c r="AB29" s="55" t="s">
        <v>456</v>
      </c>
      <c r="AC29" s="56" t="s">
        <v>456</v>
      </c>
      <c r="AD29" s="56" t="s">
        <v>456</v>
      </c>
      <c r="AE29" s="56" t="s">
        <v>456</v>
      </c>
      <c r="AF29" s="56" t="s">
        <v>456</v>
      </c>
      <c r="AG29" s="57" t="s">
        <v>456</v>
      </c>
      <c r="AH29" s="58" t="s">
        <v>456</v>
      </c>
      <c r="AI29" s="59" t="s">
        <v>456</v>
      </c>
      <c r="AJ29" s="59" t="s">
        <v>456</v>
      </c>
      <c r="AK29" s="59" t="s">
        <v>456</v>
      </c>
      <c r="AL29" s="59" t="s">
        <v>456</v>
      </c>
      <c r="AN29" s="416"/>
      <c r="AO29" s="417"/>
      <c r="AP29" s="417"/>
      <c r="AQ29" s="417"/>
      <c r="AR29" s="417"/>
      <c r="AS29" s="417"/>
      <c r="AT29" s="400"/>
      <c r="AU29" s="400"/>
    </row>
    <row r="30" spans="2:47" ht="15.75" x14ac:dyDescent="0.25">
      <c r="B30" s="380"/>
      <c r="C30" s="380"/>
      <c r="D30" s="381"/>
      <c r="E30" s="385"/>
      <c r="F30" s="386"/>
      <c r="G30" s="386"/>
      <c r="H30" s="386"/>
      <c r="I30" s="387"/>
      <c r="J30" s="150" t="s">
        <v>456</v>
      </c>
      <c r="K30" s="151" t="s">
        <v>456</v>
      </c>
      <c r="L30" s="151" t="s">
        <v>456</v>
      </c>
      <c r="M30" s="151" t="s">
        <v>456</v>
      </c>
      <c r="N30" s="151" t="s">
        <v>456</v>
      </c>
      <c r="O30" s="152" t="s">
        <v>456</v>
      </c>
      <c r="P30" s="150" t="s">
        <v>456</v>
      </c>
      <c r="Q30" s="151" t="s">
        <v>456</v>
      </c>
      <c r="R30" s="151" t="s">
        <v>456</v>
      </c>
      <c r="S30" s="151" t="s">
        <v>456</v>
      </c>
      <c r="T30" s="151" t="s">
        <v>456</v>
      </c>
      <c r="U30" s="152" t="s">
        <v>456</v>
      </c>
      <c r="V30" s="150" t="s">
        <v>456</v>
      </c>
      <c r="W30" s="151" t="s">
        <v>456</v>
      </c>
      <c r="X30" s="68" t="s">
        <v>456</v>
      </c>
      <c r="Y30" s="68" t="s">
        <v>456</v>
      </c>
      <c r="Z30" s="68" t="s">
        <v>456</v>
      </c>
      <c r="AA30" s="69" t="s">
        <v>456</v>
      </c>
      <c r="AB30" s="55" t="s">
        <v>456</v>
      </c>
      <c r="AC30" s="56" t="s">
        <v>456</v>
      </c>
      <c r="AD30" s="56" t="s">
        <v>456</v>
      </c>
      <c r="AE30" s="56" t="s">
        <v>456</v>
      </c>
      <c r="AF30" s="56" t="s">
        <v>456</v>
      </c>
      <c r="AG30" s="57" t="s">
        <v>456</v>
      </c>
      <c r="AH30" s="58" t="s">
        <v>456</v>
      </c>
      <c r="AI30" s="59" t="s">
        <v>456</v>
      </c>
      <c r="AJ30" s="59" t="s">
        <v>456</v>
      </c>
      <c r="AK30" s="59" t="s">
        <v>456</v>
      </c>
      <c r="AL30" s="59" t="s">
        <v>456</v>
      </c>
      <c r="AN30" s="416"/>
      <c r="AO30" s="417"/>
      <c r="AP30" s="417"/>
      <c r="AQ30" s="417"/>
      <c r="AR30" s="417"/>
      <c r="AS30" s="417"/>
      <c r="AT30" s="400"/>
      <c r="AU30" s="400"/>
    </row>
    <row r="31" spans="2:47" ht="15.75" x14ac:dyDescent="0.25">
      <c r="B31" s="380"/>
      <c r="C31" s="380"/>
      <c r="D31" s="381"/>
      <c r="E31" s="385"/>
      <c r="F31" s="386"/>
      <c r="G31" s="386"/>
      <c r="H31" s="386"/>
      <c r="I31" s="387"/>
      <c r="J31" s="150" t="s">
        <v>456</v>
      </c>
      <c r="K31" s="151" t="s">
        <v>456</v>
      </c>
      <c r="L31" s="151" t="s">
        <v>456</v>
      </c>
      <c r="M31" s="151" t="s">
        <v>456</v>
      </c>
      <c r="N31" s="151" t="s">
        <v>456</v>
      </c>
      <c r="O31" s="152" t="s">
        <v>456</v>
      </c>
      <c r="P31" s="150" t="s">
        <v>456</v>
      </c>
      <c r="Q31" s="151" t="s">
        <v>456</v>
      </c>
      <c r="R31" s="151" t="s">
        <v>456</v>
      </c>
      <c r="S31" s="151" t="s">
        <v>456</v>
      </c>
      <c r="T31" s="151" t="s">
        <v>456</v>
      </c>
      <c r="U31" s="152" t="s">
        <v>456</v>
      </c>
      <c r="V31" s="150" t="s">
        <v>456</v>
      </c>
      <c r="W31" s="151" t="s">
        <v>456</v>
      </c>
      <c r="X31" s="68" t="s">
        <v>456</v>
      </c>
      <c r="Y31" s="68" t="s">
        <v>456</v>
      </c>
      <c r="Z31" s="68" t="s">
        <v>456</v>
      </c>
      <c r="AA31" s="69" t="s">
        <v>456</v>
      </c>
      <c r="AB31" s="55" t="s">
        <v>456</v>
      </c>
      <c r="AC31" s="56" t="s">
        <v>456</v>
      </c>
      <c r="AD31" s="56" t="s">
        <v>456</v>
      </c>
      <c r="AE31" s="56" t="s">
        <v>456</v>
      </c>
      <c r="AF31" s="56" t="s">
        <v>456</v>
      </c>
      <c r="AG31" s="57" t="s">
        <v>456</v>
      </c>
      <c r="AH31" s="58" t="s">
        <v>456</v>
      </c>
      <c r="AI31" s="59" t="s">
        <v>456</v>
      </c>
      <c r="AJ31" s="59" t="s">
        <v>456</v>
      </c>
      <c r="AK31" s="59" t="s">
        <v>456</v>
      </c>
      <c r="AL31" s="59" t="s">
        <v>456</v>
      </c>
      <c r="AN31" s="416"/>
      <c r="AO31" s="417"/>
      <c r="AP31" s="417"/>
      <c r="AQ31" s="417"/>
      <c r="AR31" s="417"/>
      <c r="AS31" s="417"/>
      <c r="AT31" s="400"/>
      <c r="AU31" s="400"/>
    </row>
    <row r="32" spans="2:47" ht="15.75" x14ac:dyDescent="0.25">
      <c r="B32" s="380"/>
      <c r="C32" s="380"/>
      <c r="D32" s="381"/>
      <c r="E32" s="385"/>
      <c r="F32" s="386"/>
      <c r="G32" s="386"/>
      <c r="H32" s="386"/>
      <c r="I32" s="387"/>
      <c r="J32" s="150" t="s">
        <v>456</v>
      </c>
      <c r="K32" s="151" t="s">
        <v>456</v>
      </c>
      <c r="L32" s="151" t="s">
        <v>456</v>
      </c>
      <c r="M32" s="151" t="s">
        <v>456</v>
      </c>
      <c r="N32" s="151" t="s">
        <v>456</v>
      </c>
      <c r="O32" s="152" t="s">
        <v>456</v>
      </c>
      <c r="P32" s="150" t="s">
        <v>456</v>
      </c>
      <c r="Q32" s="151" t="s">
        <v>456</v>
      </c>
      <c r="R32" s="151" t="s">
        <v>456</v>
      </c>
      <c r="S32" s="151" t="s">
        <v>456</v>
      </c>
      <c r="T32" s="151" t="s">
        <v>456</v>
      </c>
      <c r="U32" s="152" t="s">
        <v>456</v>
      </c>
      <c r="V32" s="150" t="s">
        <v>456</v>
      </c>
      <c r="W32" s="151" t="s">
        <v>456</v>
      </c>
      <c r="X32" s="68" t="s">
        <v>456</v>
      </c>
      <c r="Y32" s="68" t="s">
        <v>456</v>
      </c>
      <c r="Z32" s="68" t="s">
        <v>456</v>
      </c>
      <c r="AA32" s="69" t="s">
        <v>456</v>
      </c>
      <c r="AB32" s="55" t="s">
        <v>456</v>
      </c>
      <c r="AC32" s="56" t="s">
        <v>456</v>
      </c>
      <c r="AD32" s="56" t="s">
        <v>456</v>
      </c>
      <c r="AE32" s="56" t="s">
        <v>456</v>
      </c>
      <c r="AF32" s="56" t="s">
        <v>456</v>
      </c>
      <c r="AG32" s="57" t="s">
        <v>456</v>
      </c>
      <c r="AH32" s="58" t="s">
        <v>456</v>
      </c>
      <c r="AI32" s="59" t="s">
        <v>456</v>
      </c>
      <c r="AJ32" s="59" t="s">
        <v>456</v>
      </c>
      <c r="AK32" s="59" t="s">
        <v>456</v>
      </c>
      <c r="AL32" s="59" t="s">
        <v>456</v>
      </c>
      <c r="AN32" s="416"/>
      <c r="AO32" s="417"/>
      <c r="AP32" s="417"/>
      <c r="AQ32" s="417"/>
      <c r="AR32" s="417"/>
      <c r="AS32" s="417"/>
      <c r="AT32" s="400"/>
      <c r="AU32" s="400"/>
    </row>
    <row r="33" spans="2:47" ht="15.75" x14ac:dyDescent="0.25">
      <c r="B33" s="380"/>
      <c r="C33" s="380"/>
      <c r="D33" s="381"/>
      <c r="E33" s="385"/>
      <c r="F33" s="386"/>
      <c r="G33" s="386"/>
      <c r="H33" s="386"/>
      <c r="I33" s="387"/>
      <c r="J33" s="150" t="s">
        <v>456</v>
      </c>
      <c r="K33" s="151" t="s">
        <v>456</v>
      </c>
      <c r="L33" s="151" t="s">
        <v>456</v>
      </c>
      <c r="M33" s="151" t="s">
        <v>456</v>
      </c>
      <c r="N33" s="151" t="s">
        <v>456</v>
      </c>
      <c r="O33" s="152" t="s">
        <v>456</v>
      </c>
      <c r="P33" s="150" t="s">
        <v>456</v>
      </c>
      <c r="Q33" s="151" t="s">
        <v>456</v>
      </c>
      <c r="R33" s="151" t="s">
        <v>456</v>
      </c>
      <c r="S33" s="151" t="s">
        <v>456</v>
      </c>
      <c r="T33" s="151" t="s">
        <v>456</v>
      </c>
      <c r="U33" s="152" t="s">
        <v>456</v>
      </c>
      <c r="V33" s="150" t="s">
        <v>456</v>
      </c>
      <c r="W33" s="151" t="s">
        <v>456</v>
      </c>
      <c r="X33" s="68" t="s">
        <v>456</v>
      </c>
      <c r="Y33" s="68" t="s">
        <v>456</v>
      </c>
      <c r="Z33" s="68" t="s">
        <v>456</v>
      </c>
      <c r="AA33" s="69" t="s">
        <v>456</v>
      </c>
      <c r="AB33" s="55" t="s">
        <v>456</v>
      </c>
      <c r="AC33" s="56" t="s">
        <v>456</v>
      </c>
      <c r="AD33" s="56" t="s">
        <v>456</v>
      </c>
      <c r="AE33" s="56" t="s">
        <v>456</v>
      </c>
      <c r="AF33" s="56" t="s">
        <v>456</v>
      </c>
      <c r="AG33" s="57" t="s">
        <v>456</v>
      </c>
      <c r="AH33" s="58" t="s">
        <v>456</v>
      </c>
      <c r="AI33" s="59" t="s">
        <v>456</v>
      </c>
      <c r="AJ33" s="59" t="s">
        <v>456</v>
      </c>
      <c r="AK33" s="59" t="s">
        <v>456</v>
      </c>
      <c r="AL33" s="59" t="s">
        <v>456</v>
      </c>
      <c r="AN33" s="416"/>
      <c r="AO33" s="417"/>
      <c r="AP33" s="417"/>
      <c r="AQ33" s="417"/>
      <c r="AR33" s="417"/>
      <c r="AS33" s="417"/>
      <c r="AT33" s="400"/>
      <c r="AU33" s="400"/>
    </row>
    <row r="34" spans="2:47" ht="15.75" x14ac:dyDescent="0.25">
      <c r="B34" s="380"/>
      <c r="C34" s="380"/>
      <c r="D34" s="381"/>
      <c r="E34" s="385"/>
      <c r="F34" s="386"/>
      <c r="G34" s="386"/>
      <c r="H34" s="386"/>
      <c r="I34" s="387"/>
      <c r="J34" s="150" t="s">
        <v>456</v>
      </c>
      <c r="K34" s="151" t="s">
        <v>456</v>
      </c>
      <c r="L34" s="151" t="s">
        <v>456</v>
      </c>
      <c r="M34" s="151" t="s">
        <v>456</v>
      </c>
      <c r="N34" s="151" t="s">
        <v>456</v>
      </c>
      <c r="O34" s="152" t="s">
        <v>456</v>
      </c>
      <c r="P34" s="150" t="s">
        <v>456</v>
      </c>
      <c r="Q34" s="151" t="s">
        <v>456</v>
      </c>
      <c r="R34" s="151" t="s">
        <v>456</v>
      </c>
      <c r="S34" s="151" t="s">
        <v>456</v>
      </c>
      <c r="T34" s="151" t="s">
        <v>456</v>
      </c>
      <c r="U34" s="152" t="s">
        <v>456</v>
      </c>
      <c r="V34" s="150" t="s">
        <v>456</v>
      </c>
      <c r="W34" s="151" t="s">
        <v>456</v>
      </c>
      <c r="X34" s="68" t="s">
        <v>456</v>
      </c>
      <c r="Y34" s="68" t="s">
        <v>456</v>
      </c>
      <c r="Z34" s="68" t="s">
        <v>456</v>
      </c>
      <c r="AA34" s="69" t="s">
        <v>456</v>
      </c>
      <c r="AB34" s="55" t="s">
        <v>456</v>
      </c>
      <c r="AC34" s="56" t="s">
        <v>456</v>
      </c>
      <c r="AD34" s="56" t="s">
        <v>456</v>
      </c>
      <c r="AE34" s="56" t="s">
        <v>456</v>
      </c>
      <c r="AF34" s="56" t="s">
        <v>456</v>
      </c>
      <c r="AG34" s="57" t="s">
        <v>456</v>
      </c>
      <c r="AH34" s="58" t="s">
        <v>456</v>
      </c>
      <c r="AI34" s="59" t="s">
        <v>456</v>
      </c>
      <c r="AJ34" s="59" t="s">
        <v>456</v>
      </c>
      <c r="AK34" s="59" t="s">
        <v>456</v>
      </c>
      <c r="AL34" s="59" t="s">
        <v>456</v>
      </c>
      <c r="AN34" s="416"/>
      <c r="AO34" s="417"/>
      <c r="AP34" s="417"/>
      <c r="AQ34" s="417"/>
      <c r="AR34" s="417"/>
      <c r="AS34" s="417"/>
      <c r="AT34" s="400"/>
      <c r="AU34" s="400"/>
    </row>
    <row r="35" spans="2:47" ht="6" customHeight="1" thickBot="1" x14ac:dyDescent="0.3">
      <c r="B35" s="380"/>
      <c r="C35" s="380"/>
      <c r="D35" s="381"/>
      <c r="E35" s="385"/>
      <c r="F35" s="386"/>
      <c r="G35" s="386"/>
      <c r="H35" s="386"/>
      <c r="I35" s="387"/>
      <c r="J35" s="150" t="s">
        <v>456</v>
      </c>
      <c r="K35" s="151" t="s">
        <v>456</v>
      </c>
      <c r="L35" s="151" t="s">
        <v>456</v>
      </c>
      <c r="M35" s="151" t="s">
        <v>456</v>
      </c>
      <c r="N35" s="151" t="s">
        <v>456</v>
      </c>
      <c r="O35" s="152" t="s">
        <v>456</v>
      </c>
      <c r="P35" s="150" t="s">
        <v>456</v>
      </c>
      <c r="Q35" s="151" t="s">
        <v>456</v>
      </c>
      <c r="R35" s="151" t="s">
        <v>456</v>
      </c>
      <c r="S35" s="151" t="s">
        <v>456</v>
      </c>
      <c r="T35" s="151" t="s">
        <v>456</v>
      </c>
      <c r="U35" s="152" t="s">
        <v>456</v>
      </c>
      <c r="V35" s="150" t="s">
        <v>456</v>
      </c>
      <c r="W35" s="151" t="s">
        <v>456</v>
      </c>
      <c r="X35" s="68" t="s">
        <v>456</v>
      </c>
      <c r="Y35" s="68" t="s">
        <v>456</v>
      </c>
      <c r="Z35" s="68" t="s">
        <v>456</v>
      </c>
      <c r="AA35" s="69" t="s">
        <v>456</v>
      </c>
      <c r="AB35" s="55" t="s">
        <v>456</v>
      </c>
      <c r="AC35" s="56" t="s">
        <v>456</v>
      </c>
      <c r="AD35" s="56" t="s">
        <v>456</v>
      </c>
      <c r="AE35" s="56" t="s">
        <v>456</v>
      </c>
      <c r="AF35" s="56" t="s">
        <v>456</v>
      </c>
      <c r="AG35" s="57" t="s">
        <v>456</v>
      </c>
      <c r="AH35" s="58" t="s">
        <v>456</v>
      </c>
      <c r="AI35" s="59" t="s">
        <v>456</v>
      </c>
      <c r="AJ35" s="59" t="s">
        <v>456</v>
      </c>
      <c r="AK35" s="59" t="s">
        <v>456</v>
      </c>
      <c r="AL35" s="59" t="s">
        <v>456</v>
      </c>
      <c r="AN35" s="416"/>
      <c r="AO35" s="417"/>
      <c r="AP35" s="417"/>
      <c r="AQ35" s="417"/>
      <c r="AR35" s="417"/>
      <c r="AS35" s="417"/>
      <c r="AT35" s="400"/>
      <c r="AU35" s="400"/>
    </row>
    <row r="36" spans="2:47" ht="16.5" hidden="1" thickBot="1" x14ac:dyDescent="0.3">
      <c r="B36" s="380"/>
      <c r="C36" s="380"/>
      <c r="D36" s="381"/>
      <c r="E36" s="385"/>
      <c r="F36" s="386"/>
      <c r="G36" s="386"/>
      <c r="H36" s="386"/>
      <c r="I36" s="387"/>
      <c r="J36" s="67" t="s">
        <v>456</v>
      </c>
      <c r="K36" s="68" t="s">
        <v>456</v>
      </c>
      <c r="L36" s="68" t="s">
        <v>456</v>
      </c>
      <c r="M36" s="68" t="s">
        <v>456</v>
      </c>
      <c r="N36" s="68" t="s">
        <v>456</v>
      </c>
      <c r="O36" s="69" t="s">
        <v>456</v>
      </c>
      <c r="P36" s="67" t="s">
        <v>456</v>
      </c>
      <c r="Q36" s="68" t="s">
        <v>456</v>
      </c>
      <c r="R36" s="68" t="s">
        <v>456</v>
      </c>
      <c r="S36" s="68" t="s">
        <v>456</v>
      </c>
      <c r="T36" s="68" t="s">
        <v>456</v>
      </c>
      <c r="U36" s="69" t="s">
        <v>456</v>
      </c>
      <c r="V36" s="67" t="s">
        <v>456</v>
      </c>
      <c r="W36" s="68" t="s">
        <v>456</v>
      </c>
      <c r="X36" s="68" t="s">
        <v>456</v>
      </c>
      <c r="Y36" s="68" t="s">
        <v>456</v>
      </c>
      <c r="Z36" s="68" t="s">
        <v>456</v>
      </c>
      <c r="AA36" s="69" t="s">
        <v>456</v>
      </c>
      <c r="AB36" s="55" t="s">
        <v>456</v>
      </c>
      <c r="AC36" s="56" t="s">
        <v>456</v>
      </c>
      <c r="AD36" s="56" t="s">
        <v>456</v>
      </c>
      <c r="AE36" s="56" t="s">
        <v>456</v>
      </c>
      <c r="AF36" s="56" t="s">
        <v>456</v>
      </c>
      <c r="AG36" s="57" t="s">
        <v>456</v>
      </c>
      <c r="AH36" s="58" t="s">
        <v>456</v>
      </c>
      <c r="AI36" s="59" t="s">
        <v>456</v>
      </c>
      <c r="AJ36" s="59" t="s">
        <v>456</v>
      </c>
      <c r="AK36" s="59" t="s">
        <v>456</v>
      </c>
      <c r="AL36" s="59" t="s">
        <v>456</v>
      </c>
      <c r="AN36" s="416"/>
      <c r="AO36" s="417"/>
      <c r="AP36" s="417"/>
      <c r="AQ36" s="417"/>
      <c r="AR36" s="417"/>
      <c r="AS36" s="418"/>
      <c r="AT36" s="36"/>
      <c r="AU36" s="36"/>
    </row>
    <row r="37" spans="2:47" ht="16.5" hidden="1" thickBot="1" x14ac:dyDescent="0.3">
      <c r="B37" s="380"/>
      <c r="C37" s="380"/>
      <c r="D37" s="381"/>
      <c r="E37" s="388"/>
      <c r="F37" s="389"/>
      <c r="G37" s="389"/>
      <c r="H37" s="389"/>
      <c r="I37" s="390"/>
      <c r="J37" s="67" t="s">
        <v>456</v>
      </c>
      <c r="K37" s="68" t="s">
        <v>456</v>
      </c>
      <c r="L37" s="68" t="s">
        <v>456</v>
      </c>
      <c r="M37" s="68" t="s">
        <v>456</v>
      </c>
      <c r="N37" s="68" t="s">
        <v>456</v>
      </c>
      <c r="O37" s="69" t="s">
        <v>456</v>
      </c>
      <c r="P37" s="67" t="s">
        <v>456</v>
      </c>
      <c r="Q37" s="68" t="s">
        <v>456</v>
      </c>
      <c r="R37" s="68" t="s">
        <v>456</v>
      </c>
      <c r="S37" s="68" t="s">
        <v>456</v>
      </c>
      <c r="T37" s="68" t="s">
        <v>456</v>
      </c>
      <c r="U37" s="69" t="s">
        <v>456</v>
      </c>
      <c r="V37" s="67" t="s">
        <v>456</v>
      </c>
      <c r="W37" s="68" t="s">
        <v>456</v>
      </c>
      <c r="X37" s="68" t="s">
        <v>456</v>
      </c>
      <c r="Y37" s="68" t="s">
        <v>456</v>
      </c>
      <c r="Z37" s="68" t="s">
        <v>456</v>
      </c>
      <c r="AA37" s="69" t="s">
        <v>456</v>
      </c>
      <c r="AB37" s="60" t="s">
        <v>456</v>
      </c>
      <c r="AC37" s="61" t="s">
        <v>456</v>
      </c>
      <c r="AD37" s="61" t="s">
        <v>456</v>
      </c>
      <c r="AE37" s="61" t="s">
        <v>456</v>
      </c>
      <c r="AF37" s="61" t="s">
        <v>456</v>
      </c>
      <c r="AG37" s="62" t="s">
        <v>456</v>
      </c>
      <c r="AH37" s="63" t="s">
        <v>456</v>
      </c>
      <c r="AI37" s="64" t="s">
        <v>456</v>
      </c>
      <c r="AJ37" s="64" t="s">
        <v>456</v>
      </c>
      <c r="AK37" s="64" t="s">
        <v>456</v>
      </c>
      <c r="AL37" s="64" t="s">
        <v>456</v>
      </c>
      <c r="AN37" s="419"/>
      <c r="AO37" s="420"/>
      <c r="AP37" s="420"/>
      <c r="AQ37" s="420"/>
      <c r="AR37" s="420"/>
      <c r="AS37" s="421"/>
      <c r="AT37" s="36"/>
      <c r="AU37" s="36"/>
    </row>
    <row r="38" spans="2:47" ht="15.75" x14ac:dyDescent="0.25">
      <c r="B38" s="380"/>
      <c r="C38" s="380"/>
      <c r="D38" s="381"/>
      <c r="E38" s="382" t="s">
        <v>464</v>
      </c>
      <c r="F38" s="383"/>
      <c r="G38" s="383"/>
      <c r="H38" s="383"/>
      <c r="I38" s="383"/>
      <c r="J38" s="73" t="s">
        <v>456</v>
      </c>
      <c r="K38" s="74" t="s">
        <v>456</v>
      </c>
      <c r="L38" s="74" t="s">
        <v>456</v>
      </c>
      <c r="M38" s="74" t="s">
        <v>456</v>
      </c>
      <c r="N38" s="74" t="s">
        <v>456</v>
      </c>
      <c r="O38" s="75" t="s">
        <v>456</v>
      </c>
      <c r="P38" s="147" t="s">
        <v>456</v>
      </c>
      <c r="Q38" s="148" t="s">
        <v>456</v>
      </c>
      <c r="R38" s="148" t="s">
        <v>456</v>
      </c>
      <c r="S38" s="148" t="s">
        <v>456</v>
      </c>
      <c r="T38" s="148" t="s">
        <v>456</v>
      </c>
      <c r="U38" s="149" t="s">
        <v>456</v>
      </c>
      <c r="V38" s="147"/>
      <c r="W38" s="148"/>
      <c r="X38" s="65" t="s">
        <v>456</v>
      </c>
      <c r="Y38" s="65" t="s">
        <v>456</v>
      </c>
      <c r="Z38" s="65" t="s">
        <v>456</v>
      </c>
      <c r="AA38" s="66" t="s">
        <v>456</v>
      </c>
      <c r="AB38" s="50" t="s">
        <v>456</v>
      </c>
      <c r="AC38" s="51" t="s">
        <v>456</v>
      </c>
      <c r="AD38" s="51" t="s">
        <v>456</v>
      </c>
      <c r="AE38" s="51" t="s">
        <v>456</v>
      </c>
      <c r="AF38" s="51" t="s">
        <v>456</v>
      </c>
      <c r="AG38" s="52" t="s">
        <v>456</v>
      </c>
      <c r="AH38" s="53" t="s">
        <v>456</v>
      </c>
      <c r="AI38" s="54" t="s">
        <v>456</v>
      </c>
      <c r="AJ38" s="54" t="s">
        <v>456</v>
      </c>
      <c r="AK38" s="54" t="s">
        <v>456</v>
      </c>
      <c r="AL38" s="54" t="s">
        <v>456</v>
      </c>
      <c r="AN38" s="422" t="s">
        <v>465</v>
      </c>
      <c r="AO38" s="423"/>
      <c r="AP38" s="423"/>
      <c r="AQ38" s="423"/>
      <c r="AR38" s="423"/>
      <c r="AS38" s="423"/>
      <c r="AT38" s="400" t="s">
        <v>466</v>
      </c>
      <c r="AU38" s="430"/>
    </row>
    <row r="39" spans="2:47" ht="15.75" x14ac:dyDescent="0.25">
      <c r="B39" s="380"/>
      <c r="C39" s="380"/>
      <c r="D39" s="381"/>
      <c r="E39" s="401"/>
      <c r="F39" s="386"/>
      <c r="G39" s="386"/>
      <c r="H39" s="386"/>
      <c r="I39" s="386"/>
      <c r="J39" s="76" t="s">
        <v>456</v>
      </c>
      <c r="K39" s="77" t="s">
        <v>456</v>
      </c>
      <c r="L39" s="77" t="s">
        <v>456</v>
      </c>
      <c r="M39" s="77" t="s">
        <v>456</v>
      </c>
      <c r="N39" s="77" t="s">
        <v>456</v>
      </c>
      <c r="O39" s="78" t="s">
        <v>456</v>
      </c>
      <c r="P39" s="150" t="s">
        <v>456</v>
      </c>
      <c r="Q39" s="151" t="s">
        <v>456</v>
      </c>
      <c r="R39" s="151" t="s">
        <v>456</v>
      </c>
      <c r="S39" s="151" t="s">
        <v>456</v>
      </c>
      <c r="T39" s="151" t="s">
        <v>456</v>
      </c>
      <c r="U39" s="152" t="s">
        <v>456</v>
      </c>
      <c r="V39" s="150" t="s">
        <v>456</v>
      </c>
      <c r="W39" s="151" t="s">
        <v>456</v>
      </c>
      <c r="X39" s="68" t="s">
        <v>456</v>
      </c>
      <c r="Y39" s="68" t="s">
        <v>456</v>
      </c>
      <c r="Z39" s="68" t="s">
        <v>456</v>
      </c>
      <c r="AA39" s="69" t="s">
        <v>456</v>
      </c>
      <c r="AB39" s="55" t="s">
        <v>456</v>
      </c>
      <c r="AC39" s="56" t="s">
        <v>456</v>
      </c>
      <c r="AD39" s="56" t="s">
        <v>456</v>
      </c>
      <c r="AE39" s="56" t="s">
        <v>456</v>
      </c>
      <c r="AF39" s="56" t="s">
        <v>456</v>
      </c>
      <c r="AG39" s="57" t="s">
        <v>456</v>
      </c>
      <c r="AH39" s="58" t="s">
        <v>456</v>
      </c>
      <c r="AI39" s="59" t="s">
        <v>456</v>
      </c>
      <c r="AJ39" s="59" t="s">
        <v>456</v>
      </c>
      <c r="AK39" s="59" t="s">
        <v>456</v>
      </c>
      <c r="AL39" s="59" t="s">
        <v>456</v>
      </c>
      <c r="AN39" s="424"/>
      <c r="AO39" s="425"/>
      <c r="AP39" s="425"/>
      <c r="AQ39" s="425"/>
      <c r="AR39" s="425"/>
      <c r="AS39" s="425"/>
      <c r="AT39" s="430"/>
      <c r="AU39" s="430"/>
    </row>
    <row r="40" spans="2:47" ht="15.75" x14ac:dyDescent="0.25">
      <c r="B40" s="380"/>
      <c r="C40" s="380"/>
      <c r="D40" s="381"/>
      <c r="E40" s="385"/>
      <c r="F40" s="386"/>
      <c r="G40" s="386"/>
      <c r="H40" s="386"/>
      <c r="I40" s="386"/>
      <c r="J40" s="76" t="s">
        <v>456</v>
      </c>
      <c r="K40" s="77" t="s">
        <v>456</v>
      </c>
      <c r="L40" s="77" t="s">
        <v>456</v>
      </c>
      <c r="M40" s="77" t="s">
        <v>456</v>
      </c>
      <c r="N40" s="77" t="s">
        <v>456</v>
      </c>
      <c r="O40" s="78" t="s">
        <v>456</v>
      </c>
      <c r="P40" s="150" t="s">
        <v>456</v>
      </c>
      <c r="Q40" s="151" t="s">
        <v>456</v>
      </c>
      <c r="R40" s="151" t="s">
        <v>456</v>
      </c>
      <c r="S40" s="151" t="s">
        <v>456</v>
      </c>
      <c r="T40" s="151" t="s">
        <v>456</v>
      </c>
      <c r="U40" s="152" t="s">
        <v>456</v>
      </c>
      <c r="V40" s="150" t="s">
        <v>456</v>
      </c>
      <c r="W40" s="151" t="s">
        <v>456</v>
      </c>
      <c r="X40" s="68" t="s">
        <v>456</v>
      </c>
      <c r="Y40" s="68" t="s">
        <v>456</v>
      </c>
      <c r="Z40" s="68" t="s">
        <v>456</v>
      </c>
      <c r="AA40" s="69" t="s">
        <v>456</v>
      </c>
      <c r="AB40" s="55" t="s">
        <v>456</v>
      </c>
      <c r="AC40" s="56" t="s">
        <v>456</v>
      </c>
      <c r="AD40" s="56" t="s">
        <v>456</v>
      </c>
      <c r="AE40" s="56" t="s">
        <v>456</v>
      </c>
      <c r="AF40" s="56" t="s">
        <v>456</v>
      </c>
      <c r="AG40" s="57" t="s">
        <v>456</v>
      </c>
      <c r="AH40" s="58" t="s">
        <v>456</v>
      </c>
      <c r="AI40" s="59" t="s">
        <v>456</v>
      </c>
      <c r="AJ40" s="59" t="s">
        <v>456</v>
      </c>
      <c r="AK40" s="59" t="s">
        <v>456</v>
      </c>
      <c r="AL40" s="59" t="s">
        <v>456</v>
      </c>
      <c r="AN40" s="424"/>
      <c r="AO40" s="425"/>
      <c r="AP40" s="425"/>
      <c r="AQ40" s="425"/>
      <c r="AR40" s="425"/>
      <c r="AS40" s="425"/>
      <c r="AT40" s="430"/>
      <c r="AU40" s="430"/>
    </row>
    <row r="41" spans="2:47" ht="15.75" x14ac:dyDescent="0.25">
      <c r="B41" s="380"/>
      <c r="C41" s="380"/>
      <c r="D41" s="381"/>
      <c r="E41" s="385"/>
      <c r="F41" s="386"/>
      <c r="G41" s="386"/>
      <c r="H41" s="386"/>
      <c r="I41" s="386"/>
      <c r="J41" s="76" t="s">
        <v>456</v>
      </c>
      <c r="K41" s="77" t="s">
        <v>456</v>
      </c>
      <c r="L41" s="77" t="s">
        <v>456</v>
      </c>
      <c r="M41" s="77" t="s">
        <v>456</v>
      </c>
      <c r="N41" s="77" t="s">
        <v>456</v>
      </c>
      <c r="O41" s="78" t="s">
        <v>456</v>
      </c>
      <c r="P41" s="150" t="s">
        <v>456</v>
      </c>
      <c r="Q41" s="151" t="s">
        <v>456</v>
      </c>
      <c r="R41" s="151" t="s">
        <v>456</v>
      </c>
      <c r="S41" s="151" t="s">
        <v>456</v>
      </c>
      <c r="T41" s="151" t="s">
        <v>456</v>
      </c>
      <c r="U41" s="152" t="s">
        <v>456</v>
      </c>
      <c r="V41" s="150" t="s">
        <v>456</v>
      </c>
      <c r="W41" s="151" t="s">
        <v>456</v>
      </c>
      <c r="X41" s="68" t="s">
        <v>456</v>
      </c>
      <c r="Y41" s="68" t="s">
        <v>456</v>
      </c>
      <c r="Z41" s="68" t="s">
        <v>456</v>
      </c>
      <c r="AA41" s="69" t="s">
        <v>456</v>
      </c>
      <c r="AB41" s="55" t="s">
        <v>456</v>
      </c>
      <c r="AC41" s="56" t="s">
        <v>456</v>
      </c>
      <c r="AD41" s="56" t="s">
        <v>456</v>
      </c>
      <c r="AE41" s="56" t="s">
        <v>456</v>
      </c>
      <c r="AF41" s="56" t="s">
        <v>456</v>
      </c>
      <c r="AG41" s="57" t="s">
        <v>456</v>
      </c>
      <c r="AH41" s="58" t="s">
        <v>456</v>
      </c>
      <c r="AI41" s="59" t="s">
        <v>456</v>
      </c>
      <c r="AJ41" s="59" t="s">
        <v>456</v>
      </c>
      <c r="AK41" s="59" t="s">
        <v>456</v>
      </c>
      <c r="AL41" s="59" t="s">
        <v>456</v>
      </c>
      <c r="AN41" s="424"/>
      <c r="AO41" s="425"/>
      <c r="AP41" s="425"/>
      <c r="AQ41" s="425"/>
      <c r="AR41" s="425"/>
      <c r="AS41" s="425"/>
      <c r="AT41" s="430"/>
      <c r="AU41" s="430"/>
    </row>
    <row r="42" spans="2:47" ht="15.75" x14ac:dyDescent="0.25">
      <c r="B42" s="380"/>
      <c r="C42" s="380"/>
      <c r="D42" s="381"/>
      <c r="E42" s="385"/>
      <c r="F42" s="386"/>
      <c r="G42" s="386"/>
      <c r="H42" s="386"/>
      <c r="I42" s="386"/>
      <c r="J42" s="76" t="s">
        <v>456</v>
      </c>
      <c r="K42" s="77" t="s">
        <v>456</v>
      </c>
      <c r="L42" s="77" t="s">
        <v>456</v>
      </c>
      <c r="M42" s="77" t="s">
        <v>456</v>
      </c>
      <c r="N42" s="77" t="s">
        <v>456</v>
      </c>
      <c r="O42" s="78" t="s">
        <v>456</v>
      </c>
      <c r="P42" s="150" t="s">
        <v>456</v>
      </c>
      <c r="Q42" s="151" t="s">
        <v>456</v>
      </c>
      <c r="R42" s="151" t="s">
        <v>456</v>
      </c>
      <c r="S42" s="151" t="s">
        <v>456</v>
      </c>
      <c r="T42" s="151" t="s">
        <v>456</v>
      </c>
      <c r="U42" s="152" t="s">
        <v>456</v>
      </c>
      <c r="V42" s="150" t="s">
        <v>456</v>
      </c>
      <c r="W42" s="151" t="s">
        <v>456</v>
      </c>
      <c r="X42" s="68" t="s">
        <v>456</v>
      </c>
      <c r="Y42" s="68" t="s">
        <v>456</v>
      </c>
      <c r="Z42" s="68" t="s">
        <v>456</v>
      </c>
      <c r="AA42" s="69" t="s">
        <v>456</v>
      </c>
      <c r="AB42" s="55" t="s">
        <v>456</v>
      </c>
      <c r="AC42" s="56" t="s">
        <v>456</v>
      </c>
      <c r="AD42" s="56" t="s">
        <v>456</v>
      </c>
      <c r="AE42" s="56" t="s">
        <v>456</v>
      </c>
      <c r="AF42" s="56" t="s">
        <v>456</v>
      </c>
      <c r="AG42" s="57" t="s">
        <v>456</v>
      </c>
      <c r="AH42" s="58" t="s">
        <v>456</v>
      </c>
      <c r="AI42" s="59" t="s">
        <v>456</v>
      </c>
      <c r="AJ42" s="59" t="s">
        <v>456</v>
      </c>
      <c r="AK42" s="59" t="s">
        <v>456</v>
      </c>
      <c r="AL42" s="59" t="s">
        <v>456</v>
      </c>
      <c r="AN42" s="424"/>
      <c r="AO42" s="425"/>
      <c r="AP42" s="425"/>
      <c r="AQ42" s="425"/>
      <c r="AR42" s="425"/>
      <c r="AS42" s="425"/>
      <c r="AT42" s="430"/>
      <c r="AU42" s="430"/>
    </row>
    <row r="43" spans="2:47" ht="15.75" x14ac:dyDescent="0.25">
      <c r="B43" s="380"/>
      <c r="C43" s="380"/>
      <c r="D43" s="381"/>
      <c r="E43" s="385"/>
      <c r="F43" s="386"/>
      <c r="G43" s="386"/>
      <c r="H43" s="386"/>
      <c r="I43" s="386"/>
      <c r="J43" s="76" t="s">
        <v>456</v>
      </c>
      <c r="K43" s="77" t="s">
        <v>456</v>
      </c>
      <c r="L43" s="77" t="s">
        <v>456</v>
      </c>
      <c r="M43" s="77" t="s">
        <v>456</v>
      </c>
      <c r="N43" s="77" t="s">
        <v>456</v>
      </c>
      <c r="O43" s="78" t="s">
        <v>456</v>
      </c>
      <c r="P43" s="150" t="s">
        <v>456</v>
      </c>
      <c r="Q43" s="151" t="s">
        <v>456</v>
      </c>
      <c r="R43" s="151" t="s">
        <v>456</v>
      </c>
      <c r="S43" s="151" t="s">
        <v>456</v>
      </c>
      <c r="T43" s="151" t="s">
        <v>456</v>
      </c>
      <c r="U43" s="152" t="s">
        <v>456</v>
      </c>
      <c r="V43" s="150" t="s">
        <v>456</v>
      </c>
      <c r="W43" s="151" t="s">
        <v>456</v>
      </c>
      <c r="X43" s="68" t="s">
        <v>456</v>
      </c>
      <c r="Y43" s="68" t="s">
        <v>456</v>
      </c>
      <c r="Z43" s="68" t="s">
        <v>456</v>
      </c>
      <c r="AA43" s="69" t="s">
        <v>456</v>
      </c>
      <c r="AB43" s="55" t="s">
        <v>456</v>
      </c>
      <c r="AC43" s="56" t="s">
        <v>456</v>
      </c>
      <c r="AD43" s="56" t="s">
        <v>456</v>
      </c>
      <c r="AE43" s="56" t="s">
        <v>456</v>
      </c>
      <c r="AF43" s="56" t="s">
        <v>456</v>
      </c>
      <c r="AG43" s="57" t="s">
        <v>456</v>
      </c>
      <c r="AH43" s="58" t="s">
        <v>456</v>
      </c>
      <c r="AI43" s="59" t="s">
        <v>456</v>
      </c>
      <c r="AJ43" s="59" t="s">
        <v>456</v>
      </c>
      <c r="AK43" s="59" t="s">
        <v>456</v>
      </c>
      <c r="AL43" s="59" t="s">
        <v>456</v>
      </c>
      <c r="AN43" s="424"/>
      <c r="AO43" s="425"/>
      <c r="AP43" s="425"/>
      <c r="AQ43" s="425"/>
      <c r="AR43" s="425"/>
      <c r="AS43" s="425"/>
      <c r="AT43" s="430"/>
      <c r="AU43" s="430"/>
    </row>
    <row r="44" spans="2:47" ht="15.75" x14ac:dyDescent="0.25">
      <c r="B44" s="380"/>
      <c r="C44" s="380"/>
      <c r="D44" s="381"/>
      <c r="E44" s="385"/>
      <c r="F44" s="386"/>
      <c r="G44" s="386"/>
      <c r="H44" s="386"/>
      <c r="I44" s="386"/>
      <c r="J44" s="76" t="s">
        <v>456</v>
      </c>
      <c r="K44" s="77" t="s">
        <v>456</v>
      </c>
      <c r="L44" s="77" t="s">
        <v>456</v>
      </c>
      <c r="M44" s="77" t="s">
        <v>456</v>
      </c>
      <c r="N44" s="77" t="s">
        <v>456</v>
      </c>
      <c r="O44" s="78" t="s">
        <v>456</v>
      </c>
      <c r="P44" s="150" t="s">
        <v>456</v>
      </c>
      <c r="Q44" s="151" t="s">
        <v>456</v>
      </c>
      <c r="R44" s="151" t="s">
        <v>456</v>
      </c>
      <c r="S44" s="151" t="s">
        <v>456</v>
      </c>
      <c r="T44" s="151" t="s">
        <v>456</v>
      </c>
      <c r="U44" s="152" t="s">
        <v>456</v>
      </c>
      <c r="V44" s="150" t="s">
        <v>456</v>
      </c>
      <c r="W44" s="151" t="s">
        <v>456</v>
      </c>
      <c r="X44" s="68" t="s">
        <v>456</v>
      </c>
      <c r="Y44" s="68" t="s">
        <v>456</v>
      </c>
      <c r="Z44" s="68" t="s">
        <v>456</v>
      </c>
      <c r="AA44" s="69" t="s">
        <v>456</v>
      </c>
      <c r="AB44" s="55" t="s">
        <v>456</v>
      </c>
      <c r="AC44" s="56" t="s">
        <v>456</v>
      </c>
      <c r="AD44" s="56" t="s">
        <v>456</v>
      </c>
      <c r="AE44" s="56" t="s">
        <v>456</v>
      </c>
      <c r="AF44" s="56" t="s">
        <v>456</v>
      </c>
      <c r="AG44" s="57" t="s">
        <v>456</v>
      </c>
      <c r="AH44" s="58" t="s">
        <v>456</v>
      </c>
      <c r="AI44" s="59" t="s">
        <v>456</v>
      </c>
      <c r="AJ44" s="59" t="s">
        <v>456</v>
      </c>
      <c r="AK44" s="59" t="s">
        <v>456</v>
      </c>
      <c r="AL44" s="59" t="s">
        <v>456</v>
      </c>
      <c r="AN44" s="424"/>
      <c r="AO44" s="425"/>
      <c r="AP44" s="425"/>
      <c r="AQ44" s="425"/>
      <c r="AR44" s="425"/>
      <c r="AS44" s="425"/>
      <c r="AT44" s="430"/>
      <c r="AU44" s="430"/>
    </row>
    <row r="45" spans="2:47" ht="3" customHeight="1" thickBot="1" x14ac:dyDescent="0.3">
      <c r="B45" s="380"/>
      <c r="C45" s="380"/>
      <c r="D45" s="381"/>
      <c r="E45" s="385"/>
      <c r="F45" s="386"/>
      <c r="G45" s="386"/>
      <c r="H45" s="386"/>
      <c r="I45" s="386"/>
      <c r="J45" s="76" t="s">
        <v>456</v>
      </c>
      <c r="K45" s="77" t="s">
        <v>456</v>
      </c>
      <c r="L45" s="77" t="s">
        <v>456</v>
      </c>
      <c r="M45" s="77" t="s">
        <v>456</v>
      </c>
      <c r="N45" s="77" t="s">
        <v>456</v>
      </c>
      <c r="O45" s="78" t="s">
        <v>456</v>
      </c>
      <c r="P45" s="150" t="s">
        <v>456</v>
      </c>
      <c r="Q45" s="151" t="s">
        <v>456</v>
      </c>
      <c r="R45" s="151" t="s">
        <v>456</v>
      </c>
      <c r="S45" s="151" t="s">
        <v>456</v>
      </c>
      <c r="T45" s="151" t="s">
        <v>456</v>
      </c>
      <c r="U45" s="152" t="s">
        <v>456</v>
      </c>
      <c r="V45" s="150" t="s">
        <v>456</v>
      </c>
      <c r="W45" s="151" t="s">
        <v>456</v>
      </c>
      <c r="X45" s="68" t="s">
        <v>456</v>
      </c>
      <c r="Y45" s="68" t="s">
        <v>456</v>
      </c>
      <c r="Z45" s="68" t="s">
        <v>456</v>
      </c>
      <c r="AA45" s="69" t="s">
        <v>456</v>
      </c>
      <c r="AB45" s="55" t="s">
        <v>456</v>
      </c>
      <c r="AC45" s="56" t="s">
        <v>456</v>
      </c>
      <c r="AD45" s="56" t="s">
        <v>456</v>
      </c>
      <c r="AE45" s="56" t="s">
        <v>456</v>
      </c>
      <c r="AF45" s="56" t="s">
        <v>456</v>
      </c>
      <c r="AG45" s="57" t="s">
        <v>456</v>
      </c>
      <c r="AH45" s="58" t="s">
        <v>456</v>
      </c>
      <c r="AI45" s="59" t="s">
        <v>456</v>
      </c>
      <c r="AJ45" s="59" t="s">
        <v>456</v>
      </c>
      <c r="AK45" s="59" t="s">
        <v>456</v>
      </c>
      <c r="AL45" s="59" t="s">
        <v>456</v>
      </c>
      <c r="AN45" s="424"/>
      <c r="AO45" s="425"/>
      <c r="AP45" s="425"/>
      <c r="AQ45" s="425"/>
      <c r="AR45" s="425"/>
      <c r="AS45" s="426"/>
      <c r="AT45" s="36"/>
      <c r="AU45" s="36"/>
    </row>
    <row r="46" spans="2:47" ht="16.5" hidden="1" thickBot="1" x14ac:dyDescent="0.3">
      <c r="B46" s="380"/>
      <c r="C46" s="380"/>
      <c r="D46" s="381"/>
      <c r="E46" s="385"/>
      <c r="F46" s="386"/>
      <c r="G46" s="386"/>
      <c r="H46" s="386"/>
      <c r="I46" s="386"/>
      <c r="J46" s="76" t="s">
        <v>456</v>
      </c>
      <c r="K46" s="77" t="s">
        <v>456</v>
      </c>
      <c r="L46" s="77" t="s">
        <v>456</v>
      </c>
      <c r="M46" s="77" t="s">
        <v>456</v>
      </c>
      <c r="N46" s="77" t="s">
        <v>456</v>
      </c>
      <c r="O46" s="78" t="s">
        <v>456</v>
      </c>
      <c r="P46" s="67" t="s">
        <v>456</v>
      </c>
      <c r="Q46" s="68" t="s">
        <v>456</v>
      </c>
      <c r="R46" s="68" t="s">
        <v>456</v>
      </c>
      <c r="S46" s="68" t="s">
        <v>456</v>
      </c>
      <c r="T46" s="68" t="s">
        <v>456</v>
      </c>
      <c r="U46" s="69" t="s">
        <v>456</v>
      </c>
      <c r="V46" s="67" t="s">
        <v>456</v>
      </c>
      <c r="W46" s="68" t="s">
        <v>456</v>
      </c>
      <c r="X46" s="68" t="s">
        <v>456</v>
      </c>
      <c r="Y46" s="68" t="s">
        <v>456</v>
      </c>
      <c r="Z46" s="68" t="s">
        <v>456</v>
      </c>
      <c r="AA46" s="69" t="s">
        <v>456</v>
      </c>
      <c r="AB46" s="55" t="s">
        <v>456</v>
      </c>
      <c r="AC46" s="56" t="s">
        <v>456</v>
      </c>
      <c r="AD46" s="56" t="s">
        <v>456</v>
      </c>
      <c r="AE46" s="56" t="s">
        <v>456</v>
      </c>
      <c r="AF46" s="56" t="s">
        <v>456</v>
      </c>
      <c r="AG46" s="57" t="s">
        <v>456</v>
      </c>
      <c r="AH46" s="58" t="s">
        <v>456</v>
      </c>
      <c r="AI46" s="59" t="s">
        <v>456</v>
      </c>
      <c r="AJ46" s="59" t="s">
        <v>456</v>
      </c>
      <c r="AK46" s="59" t="s">
        <v>456</v>
      </c>
      <c r="AL46" s="59" t="s">
        <v>456</v>
      </c>
      <c r="AN46" s="424"/>
      <c r="AO46" s="425"/>
      <c r="AP46" s="425"/>
      <c r="AQ46" s="425"/>
      <c r="AR46" s="425"/>
      <c r="AS46" s="426"/>
    </row>
    <row r="47" spans="2:47" ht="16.5" hidden="1" thickBot="1" x14ac:dyDescent="0.3">
      <c r="B47" s="380"/>
      <c r="C47" s="380"/>
      <c r="D47" s="381"/>
      <c r="E47" s="388"/>
      <c r="F47" s="389"/>
      <c r="G47" s="389"/>
      <c r="H47" s="389"/>
      <c r="I47" s="389"/>
      <c r="J47" s="79" t="s">
        <v>456</v>
      </c>
      <c r="K47" s="80" t="s">
        <v>456</v>
      </c>
      <c r="L47" s="80" t="s">
        <v>456</v>
      </c>
      <c r="M47" s="80" t="s">
        <v>456</v>
      </c>
      <c r="N47" s="80" t="s">
        <v>456</v>
      </c>
      <c r="O47" s="81" t="s">
        <v>456</v>
      </c>
      <c r="P47" s="67" t="s">
        <v>456</v>
      </c>
      <c r="Q47" s="68" t="s">
        <v>456</v>
      </c>
      <c r="R47" s="68" t="s">
        <v>456</v>
      </c>
      <c r="S47" s="68" t="s">
        <v>456</v>
      </c>
      <c r="T47" s="68" t="s">
        <v>456</v>
      </c>
      <c r="U47" s="69" t="s">
        <v>456</v>
      </c>
      <c r="V47" s="70" t="s">
        <v>456</v>
      </c>
      <c r="W47" s="71" t="s">
        <v>456</v>
      </c>
      <c r="X47" s="71" t="s">
        <v>456</v>
      </c>
      <c r="Y47" s="71" t="s">
        <v>456</v>
      </c>
      <c r="Z47" s="71" t="s">
        <v>456</v>
      </c>
      <c r="AA47" s="72" t="s">
        <v>456</v>
      </c>
      <c r="AB47" s="60" t="s">
        <v>456</v>
      </c>
      <c r="AC47" s="61" t="s">
        <v>456</v>
      </c>
      <c r="AD47" s="61" t="s">
        <v>456</v>
      </c>
      <c r="AE47" s="61" t="s">
        <v>456</v>
      </c>
      <c r="AF47" s="61" t="s">
        <v>456</v>
      </c>
      <c r="AG47" s="62" t="s">
        <v>456</v>
      </c>
      <c r="AH47" s="63" t="s">
        <v>456</v>
      </c>
      <c r="AI47" s="64" t="s">
        <v>456</v>
      </c>
      <c r="AJ47" s="64" t="s">
        <v>456</v>
      </c>
      <c r="AK47" s="64" t="s">
        <v>456</v>
      </c>
      <c r="AL47" s="64" t="s">
        <v>456</v>
      </c>
      <c r="AN47" s="427"/>
      <c r="AO47" s="428"/>
      <c r="AP47" s="428"/>
      <c r="AQ47" s="428"/>
      <c r="AR47" s="428"/>
      <c r="AS47" s="429"/>
    </row>
    <row r="48" spans="2:47" ht="23.25" x14ac:dyDescent="0.35">
      <c r="B48" s="380"/>
      <c r="C48" s="380"/>
      <c r="D48" s="381"/>
      <c r="E48" s="382" t="s">
        <v>467</v>
      </c>
      <c r="F48" s="383"/>
      <c r="G48" s="383"/>
      <c r="H48" s="383"/>
      <c r="I48" s="384"/>
      <c r="J48" s="73" t="s">
        <v>456</v>
      </c>
      <c r="K48" s="74" t="s">
        <v>456</v>
      </c>
      <c r="L48" s="74" t="s">
        <v>456</v>
      </c>
      <c r="M48" s="74" t="s">
        <v>456</v>
      </c>
      <c r="N48" s="74" t="s">
        <v>456</v>
      </c>
      <c r="O48" s="75" t="s">
        <v>456</v>
      </c>
      <c r="P48" s="73" t="s">
        <v>456</v>
      </c>
      <c r="Q48" s="74" t="s">
        <v>456</v>
      </c>
      <c r="R48" s="74" t="s">
        <v>456</v>
      </c>
      <c r="S48" s="74" t="s">
        <v>456</v>
      </c>
      <c r="T48" s="74" t="s">
        <v>456</v>
      </c>
      <c r="U48" s="75" t="s">
        <v>456</v>
      </c>
      <c r="V48" s="147" t="s">
        <v>456</v>
      </c>
      <c r="W48" s="156" t="s">
        <v>456</v>
      </c>
      <c r="X48" s="65" t="s">
        <v>456</v>
      </c>
      <c r="Y48" s="65" t="s">
        <v>456</v>
      </c>
      <c r="Z48" s="65" t="s">
        <v>456</v>
      </c>
      <c r="AA48" s="66" t="s">
        <v>456</v>
      </c>
      <c r="AB48" s="50" t="s">
        <v>456</v>
      </c>
      <c r="AC48" s="51" t="s">
        <v>456</v>
      </c>
      <c r="AD48" s="51" t="s">
        <v>456</v>
      </c>
      <c r="AE48" s="51" t="s">
        <v>456</v>
      </c>
      <c r="AF48" s="51" t="s">
        <v>456</v>
      </c>
      <c r="AG48" s="52" t="s">
        <v>456</v>
      </c>
      <c r="AH48" s="53" t="s">
        <v>456</v>
      </c>
      <c r="AI48" s="54" t="s">
        <v>456</v>
      </c>
      <c r="AJ48" s="54" t="s">
        <v>456</v>
      </c>
      <c r="AK48" s="54" t="s">
        <v>456</v>
      </c>
      <c r="AL48" s="54" t="s">
        <v>456</v>
      </c>
    </row>
    <row r="49" spans="2:38" ht="15.75" x14ac:dyDescent="0.25">
      <c r="B49" s="380"/>
      <c r="C49" s="380"/>
      <c r="D49" s="381"/>
      <c r="E49" s="401"/>
      <c r="F49" s="386"/>
      <c r="G49" s="386"/>
      <c r="H49" s="386"/>
      <c r="I49" s="387"/>
      <c r="J49" s="76" t="s">
        <v>456</v>
      </c>
      <c r="K49" s="77" t="s">
        <v>456</v>
      </c>
      <c r="L49" s="77" t="s">
        <v>456</v>
      </c>
      <c r="M49" s="77" t="s">
        <v>456</v>
      </c>
      <c r="N49" s="77" t="s">
        <v>456</v>
      </c>
      <c r="O49" s="78" t="s">
        <v>456</v>
      </c>
      <c r="P49" s="76" t="s">
        <v>456</v>
      </c>
      <c r="Q49" s="77" t="s">
        <v>456</v>
      </c>
      <c r="R49" s="77" t="s">
        <v>456</v>
      </c>
      <c r="S49" s="77" t="s">
        <v>456</v>
      </c>
      <c r="T49" s="77" t="s">
        <v>456</v>
      </c>
      <c r="U49" s="78" t="s">
        <v>456</v>
      </c>
      <c r="V49" s="150" t="s">
        <v>456</v>
      </c>
      <c r="W49" s="151" t="s">
        <v>456</v>
      </c>
      <c r="X49" s="68" t="s">
        <v>456</v>
      </c>
      <c r="Y49" s="68" t="s">
        <v>456</v>
      </c>
      <c r="Z49" s="68" t="s">
        <v>456</v>
      </c>
      <c r="AA49" s="69" t="s">
        <v>456</v>
      </c>
      <c r="AB49" s="55" t="s">
        <v>456</v>
      </c>
      <c r="AC49" s="56" t="s">
        <v>456</v>
      </c>
      <c r="AD49" s="56" t="s">
        <v>456</v>
      </c>
      <c r="AE49" s="56" t="s">
        <v>456</v>
      </c>
      <c r="AF49" s="56" t="s">
        <v>456</v>
      </c>
      <c r="AG49" s="57" t="s">
        <v>456</v>
      </c>
      <c r="AH49" s="58" t="s">
        <v>456</v>
      </c>
      <c r="AI49" s="59" t="s">
        <v>456</v>
      </c>
      <c r="AJ49" s="59" t="s">
        <v>456</v>
      </c>
      <c r="AK49" s="59" t="s">
        <v>456</v>
      </c>
      <c r="AL49" s="59" t="s">
        <v>456</v>
      </c>
    </row>
    <row r="50" spans="2:38" ht="15.75" x14ac:dyDescent="0.25">
      <c r="B50" s="380"/>
      <c r="C50" s="380"/>
      <c r="D50" s="381"/>
      <c r="E50" s="401"/>
      <c r="F50" s="386"/>
      <c r="G50" s="386"/>
      <c r="H50" s="386"/>
      <c r="I50" s="387"/>
      <c r="J50" s="76" t="s">
        <v>456</v>
      </c>
      <c r="K50" s="77" t="s">
        <v>456</v>
      </c>
      <c r="L50" s="77" t="s">
        <v>456</v>
      </c>
      <c r="M50" s="77" t="s">
        <v>456</v>
      </c>
      <c r="N50" s="77" t="s">
        <v>456</v>
      </c>
      <c r="O50" s="78" t="s">
        <v>456</v>
      </c>
      <c r="P50" s="76" t="s">
        <v>456</v>
      </c>
      <c r="Q50" s="77" t="s">
        <v>456</v>
      </c>
      <c r="R50" s="77" t="s">
        <v>456</v>
      </c>
      <c r="S50" s="77" t="s">
        <v>456</v>
      </c>
      <c r="T50" s="77" t="s">
        <v>456</v>
      </c>
      <c r="U50" s="78" t="s">
        <v>456</v>
      </c>
      <c r="V50" s="150" t="s">
        <v>456</v>
      </c>
      <c r="W50" s="151" t="s">
        <v>456</v>
      </c>
      <c r="X50" s="68" t="s">
        <v>456</v>
      </c>
      <c r="Y50" s="68" t="s">
        <v>456</v>
      </c>
      <c r="Z50" s="68" t="s">
        <v>456</v>
      </c>
      <c r="AA50" s="69" t="s">
        <v>456</v>
      </c>
      <c r="AB50" s="55" t="s">
        <v>456</v>
      </c>
      <c r="AC50" s="56" t="s">
        <v>456</v>
      </c>
      <c r="AD50" s="56" t="s">
        <v>456</v>
      </c>
      <c r="AE50" s="56" t="s">
        <v>456</v>
      </c>
      <c r="AF50" s="56" t="s">
        <v>456</v>
      </c>
      <c r="AG50" s="57" t="s">
        <v>456</v>
      </c>
      <c r="AH50" s="58" t="s">
        <v>456</v>
      </c>
      <c r="AI50" s="59" t="s">
        <v>456</v>
      </c>
      <c r="AJ50" s="59" t="s">
        <v>456</v>
      </c>
      <c r="AK50" s="59" t="s">
        <v>456</v>
      </c>
      <c r="AL50" s="59" t="s">
        <v>456</v>
      </c>
    </row>
    <row r="51" spans="2:38" ht="15.75" x14ac:dyDescent="0.25">
      <c r="B51" s="380"/>
      <c r="C51" s="380"/>
      <c r="D51" s="381"/>
      <c r="E51" s="385"/>
      <c r="F51" s="386"/>
      <c r="G51" s="386"/>
      <c r="H51" s="386"/>
      <c r="I51" s="387"/>
      <c r="J51" s="76" t="s">
        <v>456</v>
      </c>
      <c r="K51" s="77" t="s">
        <v>456</v>
      </c>
      <c r="L51" s="77" t="s">
        <v>456</v>
      </c>
      <c r="M51" s="77" t="s">
        <v>456</v>
      </c>
      <c r="N51" s="77" t="s">
        <v>456</v>
      </c>
      <c r="O51" s="78" t="s">
        <v>456</v>
      </c>
      <c r="P51" s="76" t="s">
        <v>456</v>
      </c>
      <c r="Q51" s="77" t="s">
        <v>456</v>
      </c>
      <c r="R51" s="77" t="s">
        <v>456</v>
      </c>
      <c r="S51" s="77" t="s">
        <v>456</v>
      </c>
      <c r="T51" s="77" t="s">
        <v>456</v>
      </c>
      <c r="U51" s="78" t="s">
        <v>456</v>
      </c>
      <c r="V51" s="150" t="s">
        <v>456</v>
      </c>
      <c r="W51" s="151" t="s">
        <v>456</v>
      </c>
      <c r="X51" s="68" t="s">
        <v>456</v>
      </c>
      <c r="Y51" s="68" t="s">
        <v>456</v>
      </c>
      <c r="Z51" s="68" t="s">
        <v>456</v>
      </c>
      <c r="AA51" s="69" t="s">
        <v>456</v>
      </c>
      <c r="AB51" s="55" t="s">
        <v>456</v>
      </c>
      <c r="AC51" s="56" t="s">
        <v>456</v>
      </c>
      <c r="AD51" s="56" t="s">
        <v>456</v>
      </c>
      <c r="AE51" s="56" t="s">
        <v>456</v>
      </c>
      <c r="AF51" s="56" t="s">
        <v>456</v>
      </c>
      <c r="AG51" s="57" t="s">
        <v>456</v>
      </c>
      <c r="AH51" s="58" t="s">
        <v>456</v>
      </c>
      <c r="AI51" s="59" t="s">
        <v>456</v>
      </c>
      <c r="AJ51" s="59" t="s">
        <v>456</v>
      </c>
      <c r="AK51" s="59" t="s">
        <v>456</v>
      </c>
      <c r="AL51" s="59" t="s">
        <v>456</v>
      </c>
    </row>
    <row r="52" spans="2:38" ht="15.75" x14ac:dyDescent="0.25">
      <c r="B52" s="380"/>
      <c r="C52" s="380"/>
      <c r="D52" s="381"/>
      <c r="E52" s="385"/>
      <c r="F52" s="386"/>
      <c r="G52" s="386"/>
      <c r="H52" s="386"/>
      <c r="I52" s="387"/>
      <c r="J52" s="76" t="s">
        <v>456</v>
      </c>
      <c r="K52" s="77" t="s">
        <v>456</v>
      </c>
      <c r="L52" s="77" t="s">
        <v>456</v>
      </c>
      <c r="M52" s="77" t="s">
        <v>456</v>
      </c>
      <c r="N52" s="77" t="s">
        <v>456</v>
      </c>
      <c r="O52" s="78" t="s">
        <v>456</v>
      </c>
      <c r="P52" s="76" t="s">
        <v>456</v>
      </c>
      <c r="Q52" s="77" t="s">
        <v>456</v>
      </c>
      <c r="R52" s="77" t="s">
        <v>456</v>
      </c>
      <c r="S52" s="77" t="s">
        <v>456</v>
      </c>
      <c r="T52" s="77" t="s">
        <v>456</v>
      </c>
      <c r="U52" s="78" t="s">
        <v>456</v>
      </c>
      <c r="V52" s="150" t="s">
        <v>456</v>
      </c>
      <c r="W52" s="151" t="s">
        <v>456</v>
      </c>
      <c r="X52" s="68" t="s">
        <v>456</v>
      </c>
      <c r="Y52" s="68" t="s">
        <v>456</v>
      </c>
      <c r="Z52" s="68" t="s">
        <v>456</v>
      </c>
      <c r="AA52" s="69" t="s">
        <v>456</v>
      </c>
      <c r="AB52" s="55" t="s">
        <v>456</v>
      </c>
      <c r="AC52" s="56" t="s">
        <v>456</v>
      </c>
      <c r="AD52" s="56" t="s">
        <v>456</v>
      </c>
      <c r="AE52" s="56" t="s">
        <v>456</v>
      </c>
      <c r="AF52" s="56" t="s">
        <v>456</v>
      </c>
      <c r="AG52" s="57" t="s">
        <v>456</v>
      </c>
      <c r="AH52" s="58" t="s">
        <v>456</v>
      </c>
      <c r="AI52" s="59" t="s">
        <v>456</v>
      </c>
      <c r="AJ52" s="59" t="s">
        <v>456</v>
      </c>
      <c r="AK52" s="59" t="s">
        <v>456</v>
      </c>
      <c r="AL52" s="59" t="s">
        <v>456</v>
      </c>
    </row>
    <row r="53" spans="2:38" ht="5.25" customHeight="1" x14ac:dyDescent="0.25">
      <c r="B53" s="380"/>
      <c r="C53" s="380"/>
      <c r="D53" s="381"/>
      <c r="E53" s="385"/>
      <c r="F53" s="386"/>
      <c r="G53" s="386"/>
      <c r="H53" s="386"/>
      <c r="I53" s="387"/>
      <c r="J53" s="76" t="s">
        <v>456</v>
      </c>
      <c r="K53" s="77" t="s">
        <v>456</v>
      </c>
      <c r="L53" s="77" t="s">
        <v>456</v>
      </c>
      <c r="M53" s="77" t="s">
        <v>456</v>
      </c>
      <c r="N53" s="77" t="s">
        <v>456</v>
      </c>
      <c r="O53" s="78" t="s">
        <v>456</v>
      </c>
      <c r="P53" s="76" t="s">
        <v>456</v>
      </c>
      <c r="Q53" s="77" t="s">
        <v>456</v>
      </c>
      <c r="R53" s="77" t="s">
        <v>456</v>
      </c>
      <c r="S53" s="77" t="s">
        <v>456</v>
      </c>
      <c r="T53" s="77" t="s">
        <v>456</v>
      </c>
      <c r="U53" s="78" t="s">
        <v>456</v>
      </c>
      <c r="V53" s="150" t="s">
        <v>456</v>
      </c>
      <c r="W53" s="151" t="s">
        <v>456</v>
      </c>
      <c r="X53" s="68" t="s">
        <v>456</v>
      </c>
      <c r="Y53" s="68" t="s">
        <v>456</v>
      </c>
      <c r="Z53" s="68" t="s">
        <v>456</v>
      </c>
      <c r="AA53" s="69" t="s">
        <v>456</v>
      </c>
      <c r="AB53" s="55" t="s">
        <v>456</v>
      </c>
      <c r="AC53" s="56" t="s">
        <v>456</v>
      </c>
      <c r="AD53" s="56" t="s">
        <v>456</v>
      </c>
      <c r="AE53" s="56" t="s">
        <v>456</v>
      </c>
      <c r="AF53" s="56" t="s">
        <v>456</v>
      </c>
      <c r="AG53" s="57" t="s">
        <v>456</v>
      </c>
      <c r="AH53" s="58" t="s">
        <v>456</v>
      </c>
      <c r="AI53" s="59" t="s">
        <v>456</v>
      </c>
      <c r="AJ53" s="59" t="s">
        <v>456</v>
      </c>
      <c r="AK53" s="59" t="s">
        <v>456</v>
      </c>
      <c r="AL53" s="59" t="s">
        <v>456</v>
      </c>
    </row>
    <row r="54" spans="2:38" ht="3" hidden="1" customHeight="1" x14ac:dyDescent="0.25">
      <c r="B54" s="380"/>
      <c r="C54" s="380"/>
      <c r="D54" s="381"/>
      <c r="E54" s="385"/>
      <c r="F54" s="386"/>
      <c r="G54" s="386"/>
      <c r="H54" s="386"/>
      <c r="I54" s="387"/>
      <c r="J54" s="76" t="s">
        <v>456</v>
      </c>
      <c r="K54" s="77" t="s">
        <v>456</v>
      </c>
      <c r="L54" s="77" t="s">
        <v>456</v>
      </c>
      <c r="M54" s="77" t="s">
        <v>456</v>
      </c>
      <c r="N54" s="77" t="s">
        <v>456</v>
      </c>
      <c r="O54" s="78" t="s">
        <v>456</v>
      </c>
      <c r="P54" s="76" t="s">
        <v>456</v>
      </c>
      <c r="Q54" s="77" t="s">
        <v>456</v>
      </c>
      <c r="R54" s="77" t="s">
        <v>456</v>
      </c>
      <c r="S54" s="77" t="s">
        <v>456</v>
      </c>
      <c r="T54" s="77" t="s">
        <v>456</v>
      </c>
      <c r="U54" s="78" t="s">
        <v>456</v>
      </c>
      <c r="V54" s="150" t="s">
        <v>456</v>
      </c>
      <c r="W54" s="151" t="s">
        <v>456</v>
      </c>
      <c r="X54" s="68" t="s">
        <v>456</v>
      </c>
      <c r="Y54" s="68" t="s">
        <v>456</v>
      </c>
      <c r="Z54" s="68" t="s">
        <v>456</v>
      </c>
      <c r="AA54" s="69" t="s">
        <v>456</v>
      </c>
      <c r="AB54" s="55" t="s">
        <v>456</v>
      </c>
      <c r="AC54" s="56" t="s">
        <v>456</v>
      </c>
      <c r="AD54" s="56" t="s">
        <v>456</v>
      </c>
      <c r="AE54" s="56" t="s">
        <v>456</v>
      </c>
      <c r="AF54" s="56" t="s">
        <v>456</v>
      </c>
      <c r="AG54" s="57" t="s">
        <v>456</v>
      </c>
      <c r="AH54" s="58" t="s">
        <v>456</v>
      </c>
      <c r="AI54" s="59" t="s">
        <v>456</v>
      </c>
      <c r="AJ54" s="59" t="s">
        <v>456</v>
      </c>
      <c r="AK54" s="59" t="s">
        <v>456</v>
      </c>
      <c r="AL54" s="59" t="s">
        <v>456</v>
      </c>
    </row>
    <row r="55" spans="2:38" ht="15.75" hidden="1" x14ac:dyDescent="0.25">
      <c r="B55" s="380"/>
      <c r="C55" s="380"/>
      <c r="D55" s="381"/>
      <c r="E55" s="385"/>
      <c r="F55" s="386"/>
      <c r="G55" s="386"/>
      <c r="H55" s="386"/>
      <c r="I55" s="387"/>
      <c r="J55" s="76" t="s">
        <v>456</v>
      </c>
      <c r="K55" s="77" t="s">
        <v>456</v>
      </c>
      <c r="L55" s="77" t="s">
        <v>456</v>
      </c>
      <c r="M55" s="77" t="s">
        <v>456</v>
      </c>
      <c r="N55" s="77" t="s">
        <v>456</v>
      </c>
      <c r="O55" s="78" t="s">
        <v>456</v>
      </c>
      <c r="P55" s="76" t="s">
        <v>456</v>
      </c>
      <c r="Q55" s="77" t="s">
        <v>456</v>
      </c>
      <c r="R55" s="77" t="s">
        <v>456</v>
      </c>
      <c r="S55" s="77" t="s">
        <v>456</v>
      </c>
      <c r="T55" s="77" t="s">
        <v>456</v>
      </c>
      <c r="U55" s="78" t="s">
        <v>456</v>
      </c>
      <c r="V55" s="150" t="s">
        <v>456</v>
      </c>
      <c r="W55" s="151" t="s">
        <v>456</v>
      </c>
      <c r="X55" s="68" t="s">
        <v>456</v>
      </c>
      <c r="Y55" s="68" t="s">
        <v>456</v>
      </c>
      <c r="Z55" s="68" t="s">
        <v>456</v>
      </c>
      <c r="AA55" s="69" t="s">
        <v>456</v>
      </c>
      <c r="AB55" s="55" t="s">
        <v>456</v>
      </c>
      <c r="AC55" s="56" t="s">
        <v>456</v>
      </c>
      <c r="AD55" s="56" t="s">
        <v>456</v>
      </c>
      <c r="AE55" s="56" t="s">
        <v>456</v>
      </c>
      <c r="AF55" s="56" t="s">
        <v>456</v>
      </c>
      <c r="AG55" s="57" t="s">
        <v>456</v>
      </c>
      <c r="AH55" s="58" t="s">
        <v>456</v>
      </c>
      <c r="AI55" s="59" t="s">
        <v>456</v>
      </c>
      <c r="AJ55" s="59" t="s">
        <v>456</v>
      </c>
      <c r="AK55" s="59" t="s">
        <v>456</v>
      </c>
      <c r="AL55" s="59" t="s">
        <v>456</v>
      </c>
    </row>
    <row r="56" spans="2:38" ht="15.75" hidden="1" x14ac:dyDescent="0.25">
      <c r="B56" s="380"/>
      <c r="C56" s="380"/>
      <c r="D56" s="381"/>
      <c r="E56" s="385"/>
      <c r="F56" s="386"/>
      <c r="G56" s="386"/>
      <c r="H56" s="386"/>
      <c r="I56" s="387"/>
      <c r="J56" s="76" t="s">
        <v>456</v>
      </c>
      <c r="K56" s="77" t="s">
        <v>456</v>
      </c>
      <c r="L56" s="77" t="s">
        <v>456</v>
      </c>
      <c r="M56" s="77" t="s">
        <v>456</v>
      </c>
      <c r="N56" s="77" t="s">
        <v>456</v>
      </c>
      <c r="O56" s="78" t="s">
        <v>456</v>
      </c>
      <c r="P56" s="76" t="s">
        <v>456</v>
      </c>
      <c r="Q56" s="77" t="s">
        <v>456</v>
      </c>
      <c r="R56" s="77" t="s">
        <v>456</v>
      </c>
      <c r="S56" s="77" t="s">
        <v>456</v>
      </c>
      <c r="T56" s="77" t="s">
        <v>456</v>
      </c>
      <c r="U56" s="78" t="s">
        <v>456</v>
      </c>
      <c r="V56" s="150" t="s">
        <v>456</v>
      </c>
      <c r="W56" s="151" t="s">
        <v>456</v>
      </c>
      <c r="X56" s="68" t="s">
        <v>456</v>
      </c>
      <c r="Y56" s="68" t="s">
        <v>456</v>
      </c>
      <c r="Z56" s="68" t="s">
        <v>456</v>
      </c>
      <c r="AA56" s="69" t="s">
        <v>456</v>
      </c>
      <c r="AB56" s="55" t="s">
        <v>456</v>
      </c>
      <c r="AC56" s="56" t="s">
        <v>456</v>
      </c>
      <c r="AD56" s="56" t="s">
        <v>456</v>
      </c>
      <c r="AE56" s="56" t="s">
        <v>456</v>
      </c>
      <c r="AF56" s="56" t="s">
        <v>456</v>
      </c>
      <c r="AG56" s="57" t="s">
        <v>456</v>
      </c>
      <c r="AH56" s="58" t="s">
        <v>456</v>
      </c>
      <c r="AI56" s="59" t="s">
        <v>456</v>
      </c>
      <c r="AJ56" s="59" t="s">
        <v>456</v>
      </c>
      <c r="AK56" s="59" t="s">
        <v>456</v>
      </c>
      <c r="AL56" s="59" t="s">
        <v>456</v>
      </c>
    </row>
    <row r="57" spans="2:38" ht="16.5" thickBot="1" x14ac:dyDescent="0.3">
      <c r="B57" s="380"/>
      <c r="C57" s="380"/>
      <c r="D57" s="381"/>
      <c r="E57" s="388"/>
      <c r="F57" s="389"/>
      <c r="G57" s="389"/>
      <c r="H57" s="389"/>
      <c r="I57" s="390"/>
      <c r="J57" s="79" t="s">
        <v>456</v>
      </c>
      <c r="K57" s="80" t="s">
        <v>456</v>
      </c>
      <c r="L57" s="80" t="s">
        <v>456</v>
      </c>
      <c r="M57" s="80" t="s">
        <v>456</v>
      </c>
      <c r="N57" s="80" t="s">
        <v>456</v>
      </c>
      <c r="O57" s="81" t="s">
        <v>456</v>
      </c>
      <c r="P57" s="79" t="s">
        <v>456</v>
      </c>
      <c r="Q57" s="80" t="s">
        <v>456</v>
      </c>
      <c r="R57" s="80" t="s">
        <v>456</v>
      </c>
      <c r="S57" s="80" t="s">
        <v>456</v>
      </c>
      <c r="T57" s="80" t="s">
        <v>456</v>
      </c>
      <c r="U57" s="81" t="s">
        <v>456</v>
      </c>
      <c r="V57" s="153" t="s">
        <v>456</v>
      </c>
      <c r="W57" s="154" t="s">
        <v>456</v>
      </c>
      <c r="X57" s="71" t="s">
        <v>456</v>
      </c>
      <c r="Y57" s="71" t="s">
        <v>456</v>
      </c>
      <c r="Z57" s="71" t="s">
        <v>456</v>
      </c>
      <c r="AA57" s="72" t="s">
        <v>456</v>
      </c>
      <c r="AB57" s="60" t="s">
        <v>456</v>
      </c>
      <c r="AC57" s="61" t="s">
        <v>456</v>
      </c>
      <c r="AD57" s="61" t="s">
        <v>456</v>
      </c>
      <c r="AE57" s="61" t="s">
        <v>456</v>
      </c>
      <c r="AF57" s="61" t="s">
        <v>456</v>
      </c>
      <c r="AG57" s="62" t="s">
        <v>456</v>
      </c>
      <c r="AH57" s="58" t="s">
        <v>456</v>
      </c>
      <c r="AI57" s="59" t="s">
        <v>456</v>
      </c>
      <c r="AJ57" s="59" t="s">
        <v>456</v>
      </c>
      <c r="AK57" s="59" t="s">
        <v>456</v>
      </c>
      <c r="AL57" s="59" t="s">
        <v>456</v>
      </c>
    </row>
    <row r="58" spans="2:38" ht="15" customHeight="1" x14ac:dyDescent="0.25">
      <c r="J58" s="382" t="s">
        <v>468</v>
      </c>
      <c r="K58" s="383"/>
      <c r="L58" s="383"/>
      <c r="M58" s="383"/>
      <c r="N58" s="383"/>
      <c r="O58" s="384"/>
      <c r="P58" s="382" t="s">
        <v>469</v>
      </c>
      <c r="Q58" s="383"/>
      <c r="R58" s="383"/>
      <c r="S58" s="383"/>
      <c r="T58" s="383"/>
      <c r="U58" s="384"/>
      <c r="V58" s="382" t="s">
        <v>470</v>
      </c>
      <c r="W58" s="383"/>
      <c r="X58" s="383"/>
      <c r="Y58" s="383"/>
      <c r="Z58" s="383"/>
      <c r="AA58" s="384"/>
      <c r="AB58" s="382" t="s">
        <v>471</v>
      </c>
      <c r="AC58" s="431"/>
      <c r="AD58" s="383"/>
      <c r="AE58" s="383"/>
      <c r="AF58" s="383"/>
      <c r="AG58" s="383"/>
      <c r="AH58" s="382" t="s">
        <v>472</v>
      </c>
      <c r="AI58" s="383"/>
      <c r="AJ58" s="383"/>
      <c r="AK58" s="383"/>
      <c r="AL58" s="384"/>
    </row>
    <row r="59" spans="2:38" ht="15" customHeight="1" x14ac:dyDescent="0.25">
      <c r="J59" s="385"/>
      <c r="K59" s="386"/>
      <c r="L59" s="386"/>
      <c r="M59" s="386"/>
      <c r="N59" s="386"/>
      <c r="O59" s="387"/>
      <c r="P59" s="385"/>
      <c r="Q59" s="386"/>
      <c r="R59" s="386"/>
      <c r="S59" s="386"/>
      <c r="T59" s="386"/>
      <c r="U59" s="387"/>
      <c r="V59" s="385"/>
      <c r="W59" s="386"/>
      <c r="X59" s="386"/>
      <c r="Y59" s="386"/>
      <c r="Z59" s="386"/>
      <c r="AA59" s="387"/>
      <c r="AB59" s="385"/>
      <c r="AC59" s="386"/>
      <c r="AD59" s="386"/>
      <c r="AE59" s="386"/>
      <c r="AF59" s="386"/>
      <c r="AG59" s="386"/>
      <c r="AH59" s="401"/>
      <c r="AI59" s="386"/>
      <c r="AJ59" s="386"/>
      <c r="AK59" s="386"/>
      <c r="AL59" s="387"/>
    </row>
    <row r="60" spans="2:38" ht="15" customHeight="1" x14ac:dyDescent="0.25">
      <c r="J60" s="385"/>
      <c r="K60" s="386"/>
      <c r="L60" s="386"/>
      <c r="M60" s="386"/>
      <c r="N60" s="386"/>
      <c r="O60" s="387"/>
      <c r="P60" s="385"/>
      <c r="Q60" s="386"/>
      <c r="R60" s="386"/>
      <c r="S60" s="386"/>
      <c r="T60" s="386"/>
      <c r="U60" s="387"/>
      <c r="V60" s="385"/>
      <c r="W60" s="386"/>
      <c r="X60" s="386"/>
      <c r="Y60" s="386"/>
      <c r="Z60" s="386"/>
      <c r="AA60" s="387"/>
      <c r="AB60" s="385"/>
      <c r="AC60" s="386"/>
      <c r="AD60" s="386"/>
      <c r="AE60" s="386"/>
      <c r="AF60" s="386"/>
      <c r="AG60" s="386"/>
      <c r="AH60" s="401"/>
      <c r="AI60" s="386"/>
      <c r="AJ60" s="386"/>
      <c r="AK60" s="386"/>
      <c r="AL60" s="387"/>
    </row>
    <row r="61" spans="2:38" ht="15" customHeight="1" x14ac:dyDescent="0.25">
      <c r="J61" s="385"/>
      <c r="K61" s="386"/>
      <c r="L61" s="386"/>
      <c r="M61" s="386"/>
      <c r="N61" s="386"/>
      <c r="O61" s="387"/>
      <c r="P61" s="385"/>
      <c r="Q61" s="386"/>
      <c r="R61" s="386"/>
      <c r="S61" s="386"/>
      <c r="T61" s="386"/>
      <c r="U61" s="387"/>
      <c r="V61" s="385"/>
      <c r="W61" s="386"/>
      <c r="X61" s="386"/>
      <c r="Y61" s="386"/>
      <c r="Z61" s="386"/>
      <c r="AA61" s="387"/>
      <c r="AB61" s="385"/>
      <c r="AC61" s="386"/>
      <c r="AD61" s="386"/>
      <c r="AE61" s="386"/>
      <c r="AF61" s="386"/>
      <c r="AG61" s="386"/>
      <c r="AH61" s="385"/>
      <c r="AI61" s="386"/>
      <c r="AJ61" s="386"/>
      <c r="AK61" s="386"/>
      <c r="AL61" s="387"/>
    </row>
    <row r="62" spans="2:38" ht="15" customHeight="1" x14ac:dyDescent="0.25">
      <c r="J62" s="385"/>
      <c r="K62" s="386"/>
      <c r="L62" s="386"/>
      <c r="M62" s="386"/>
      <c r="N62" s="386"/>
      <c r="O62" s="387"/>
      <c r="P62" s="385"/>
      <c r="Q62" s="386"/>
      <c r="R62" s="386"/>
      <c r="S62" s="386"/>
      <c r="T62" s="386"/>
      <c r="U62" s="387"/>
      <c r="V62" s="385"/>
      <c r="W62" s="386"/>
      <c r="X62" s="386"/>
      <c r="Y62" s="386"/>
      <c r="Z62" s="386"/>
      <c r="AA62" s="387"/>
      <c r="AB62" s="385"/>
      <c r="AC62" s="386"/>
      <c r="AD62" s="386"/>
      <c r="AE62" s="386"/>
      <c r="AF62" s="386"/>
      <c r="AG62" s="386"/>
      <c r="AH62" s="385"/>
      <c r="AI62" s="386"/>
      <c r="AJ62" s="386"/>
      <c r="AK62" s="386"/>
      <c r="AL62" s="387"/>
    </row>
    <row r="63" spans="2:38" ht="28.5" customHeight="1" thickBot="1" x14ac:dyDescent="0.3">
      <c r="J63" s="388"/>
      <c r="K63" s="389"/>
      <c r="L63" s="389"/>
      <c r="M63" s="389"/>
      <c r="N63" s="389"/>
      <c r="O63" s="390"/>
      <c r="P63" s="388"/>
      <c r="Q63" s="389"/>
      <c r="R63" s="389"/>
      <c r="S63" s="389"/>
      <c r="T63" s="389"/>
      <c r="U63" s="390"/>
      <c r="V63" s="388"/>
      <c r="W63" s="389"/>
      <c r="X63" s="389"/>
      <c r="Y63" s="389"/>
      <c r="Z63" s="389"/>
      <c r="AA63" s="390"/>
      <c r="AB63" s="388"/>
      <c r="AC63" s="389"/>
      <c r="AD63" s="389"/>
      <c r="AE63" s="389"/>
      <c r="AF63" s="389"/>
      <c r="AG63" s="389"/>
      <c r="AH63" s="388"/>
      <c r="AI63" s="389"/>
      <c r="AJ63" s="389"/>
      <c r="AK63" s="389"/>
      <c r="AL63" s="390"/>
    </row>
  </sheetData>
  <mergeCells count="22">
    <mergeCell ref="AH58:AL63"/>
    <mergeCell ref="E28:I37"/>
    <mergeCell ref="AN28:AS37"/>
    <mergeCell ref="AT28:AU35"/>
    <mergeCell ref="E38:I47"/>
    <mergeCell ref="AN38:AS47"/>
    <mergeCell ref="AT38:AU44"/>
    <mergeCell ref="E48:I57"/>
    <mergeCell ref="J58:O63"/>
    <mergeCell ref="P58:U63"/>
    <mergeCell ref="V58:AA63"/>
    <mergeCell ref="AB58:AG63"/>
    <mergeCell ref="B4:I6"/>
    <mergeCell ref="J4:AL6"/>
    <mergeCell ref="AT4:AU6"/>
    <mergeCell ref="B8:D57"/>
    <mergeCell ref="E8:I17"/>
    <mergeCell ref="AN8:AS17"/>
    <mergeCell ref="AT8:AU14"/>
    <mergeCell ref="E18:I27"/>
    <mergeCell ref="AN18:AS27"/>
    <mergeCell ref="AT18:AU27"/>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390755-9DDE-4E66-A396-B19BE556CEEF}">
  <sheetPr>
    <tabColor theme="4" tint="-0.249977111117893"/>
  </sheetPr>
  <dimension ref="A1:KF59"/>
  <sheetViews>
    <sheetView zoomScale="85" zoomScaleNormal="85" workbookViewId="0">
      <pane xSplit="3" ySplit="9" topLeftCell="AK10" activePane="bottomRight" state="frozen"/>
      <selection pane="topRight"/>
      <selection pane="bottomLeft"/>
      <selection pane="bottomRight" activeCell="AM11" sqref="AM11:AM29"/>
    </sheetView>
  </sheetViews>
  <sheetFormatPr baseColWidth="10" defaultColWidth="11.42578125" defaultRowHeight="15" x14ac:dyDescent="0.25"/>
  <cols>
    <col min="1" max="1" width="11.42578125" style="29"/>
    <col min="2" max="2" width="24" style="29" customWidth="1"/>
    <col min="3" max="3" width="25.7109375" style="29" customWidth="1"/>
    <col min="4" max="4" width="28.28515625" style="191" customWidth="1"/>
    <col min="5" max="5" width="21.5703125" style="29" customWidth="1"/>
    <col min="6" max="6" width="30.7109375" style="29" customWidth="1"/>
    <col min="7" max="7" width="23.28515625" style="29" customWidth="1"/>
    <col min="8" max="8" width="12.140625" style="29" customWidth="1"/>
    <col min="9" max="9" width="13.28515625" style="29" customWidth="1"/>
    <col min="10" max="10" width="9.140625" style="29" customWidth="1"/>
    <col min="11" max="11" width="24.28515625" style="29" customWidth="1"/>
    <col min="12" max="12" width="22.85546875" style="29" customWidth="1"/>
    <col min="13" max="15" width="9.140625" style="29" customWidth="1"/>
    <col min="16" max="16" width="33.42578125" style="191" customWidth="1"/>
    <col min="17" max="17" width="13.140625" style="29" customWidth="1"/>
    <col min="18" max="20" width="9.140625" style="29" customWidth="1"/>
    <col min="21" max="21" width="14.5703125" style="29" customWidth="1"/>
    <col min="22" max="22" width="9.140625" style="29" customWidth="1"/>
    <col min="23" max="23" width="14" style="29" customWidth="1"/>
    <col min="24" max="24" width="38.5703125" style="29" customWidth="1"/>
    <col min="25" max="25" width="44.85546875" style="29" customWidth="1"/>
    <col min="26" max="26" width="6.5703125" style="29" customWidth="1"/>
    <col min="27" max="27" width="11.85546875" style="29" customWidth="1"/>
    <col min="28" max="28" width="10.85546875" style="29" customWidth="1"/>
    <col min="29" max="29" width="39.42578125" style="29" customWidth="1"/>
    <col min="30" max="30" width="6.5703125" style="29" customWidth="1"/>
    <col min="31" max="31" width="13.42578125" style="29" customWidth="1"/>
    <col min="32" max="32" width="9.140625" style="29" customWidth="1"/>
    <col min="33" max="33" width="13.42578125" style="29" customWidth="1"/>
    <col min="34" max="34" width="20.5703125" style="29" customWidth="1"/>
    <col min="35" max="35" width="35.7109375" style="26" customWidth="1"/>
    <col min="36" max="36" width="14.85546875" style="26" customWidth="1"/>
    <col min="37" max="37" width="9.140625" style="26" customWidth="1"/>
    <col min="38" max="39" width="14" style="26" customWidth="1"/>
    <col min="40" max="40" width="109.5703125" style="26" customWidth="1"/>
    <col min="41" max="292" width="11.42578125" style="26"/>
    <col min="293" max="16384" width="11.42578125" style="29"/>
  </cols>
  <sheetData>
    <row r="1" spans="1:292" s="138" customFormat="1" ht="6.6" customHeight="1" x14ac:dyDescent="0.3">
      <c r="A1" s="353"/>
      <c r="B1" s="354"/>
      <c r="C1" s="354"/>
      <c r="D1" s="443" t="s">
        <v>473</v>
      </c>
      <c r="E1" s="344"/>
      <c r="F1" s="344"/>
      <c r="G1" s="344"/>
      <c r="H1" s="344"/>
      <c r="I1" s="344"/>
      <c r="J1" s="344"/>
      <c r="K1" s="344"/>
      <c r="L1" s="344"/>
      <c r="M1" s="344"/>
      <c r="N1" s="344"/>
      <c r="O1" s="344"/>
      <c r="P1" s="344"/>
      <c r="Q1" s="344"/>
      <c r="R1" s="344"/>
      <c r="S1" s="344"/>
      <c r="T1" s="344"/>
      <c r="U1" s="344"/>
      <c r="V1" s="344"/>
      <c r="W1" s="344"/>
      <c r="X1" s="344"/>
      <c r="Y1" s="344"/>
      <c r="Z1" s="344"/>
      <c r="AA1" s="344"/>
      <c r="AB1" s="344"/>
      <c r="AC1" s="344"/>
      <c r="AD1" s="344"/>
      <c r="AE1" s="344"/>
      <c r="AF1" s="344"/>
      <c r="AG1" s="344"/>
      <c r="AH1" s="344"/>
      <c r="AI1" s="137"/>
      <c r="AJ1" s="137"/>
      <c r="AK1" s="137"/>
      <c r="AL1" s="137"/>
      <c r="AM1" s="137"/>
      <c r="AN1" s="137"/>
      <c r="AO1" s="137"/>
      <c r="AP1" s="137"/>
      <c r="AQ1" s="137"/>
      <c r="AR1" s="137"/>
      <c r="AS1" s="137"/>
      <c r="AT1" s="137"/>
      <c r="AU1" s="137"/>
      <c r="AV1" s="137"/>
      <c r="AW1" s="137"/>
      <c r="AX1" s="137"/>
      <c r="AY1" s="137"/>
      <c r="AZ1" s="137"/>
      <c r="BA1" s="137"/>
      <c r="BB1" s="137"/>
      <c r="BC1" s="137"/>
      <c r="BD1" s="137"/>
      <c r="BE1" s="137"/>
      <c r="BF1" s="137"/>
      <c r="BG1" s="137"/>
      <c r="BH1" s="137"/>
      <c r="BI1" s="137"/>
      <c r="BJ1" s="137"/>
      <c r="BK1" s="137"/>
      <c r="BL1" s="137"/>
      <c r="BM1" s="137"/>
      <c r="BN1" s="137"/>
      <c r="BO1" s="137"/>
      <c r="BP1" s="137"/>
      <c r="BQ1" s="137"/>
      <c r="BR1" s="137"/>
      <c r="BS1" s="137"/>
      <c r="BT1" s="137"/>
      <c r="BU1" s="137"/>
      <c r="BV1" s="137"/>
      <c r="BW1" s="137"/>
      <c r="BX1" s="137"/>
      <c r="BY1" s="137"/>
      <c r="BZ1" s="137"/>
      <c r="CA1" s="137"/>
      <c r="CB1" s="137"/>
      <c r="CC1" s="137"/>
      <c r="CD1" s="137"/>
      <c r="CE1" s="137"/>
      <c r="CF1" s="137"/>
      <c r="CG1" s="137"/>
      <c r="CH1" s="137"/>
      <c r="CI1" s="137"/>
      <c r="CJ1" s="137"/>
      <c r="CK1" s="137"/>
      <c r="CL1" s="137"/>
      <c r="CM1" s="137"/>
      <c r="CN1" s="137"/>
      <c r="CO1" s="137"/>
      <c r="CP1" s="137"/>
      <c r="CQ1" s="137"/>
      <c r="CR1" s="137"/>
      <c r="CS1" s="137"/>
      <c r="CT1" s="137"/>
      <c r="CU1" s="137"/>
      <c r="CV1" s="137"/>
      <c r="CW1" s="137"/>
      <c r="CX1" s="137"/>
      <c r="CY1" s="137"/>
      <c r="CZ1" s="137"/>
      <c r="DA1" s="137"/>
      <c r="DB1" s="137"/>
      <c r="DC1" s="137"/>
      <c r="DD1" s="137"/>
      <c r="DE1" s="137"/>
      <c r="DF1" s="137"/>
      <c r="DG1" s="137"/>
      <c r="DH1" s="137"/>
      <c r="DI1" s="137"/>
      <c r="DJ1" s="137"/>
      <c r="DK1" s="137"/>
      <c r="DL1" s="137"/>
      <c r="DM1" s="137"/>
      <c r="DN1" s="137"/>
      <c r="DO1" s="137"/>
      <c r="DP1" s="137"/>
      <c r="DQ1" s="137"/>
      <c r="DR1" s="137"/>
      <c r="DS1" s="137"/>
      <c r="DT1" s="137"/>
      <c r="DU1" s="137"/>
      <c r="DV1" s="137"/>
      <c r="DW1" s="137"/>
      <c r="DX1" s="137"/>
      <c r="DY1" s="137"/>
      <c r="DZ1" s="137"/>
      <c r="EA1" s="137"/>
      <c r="EB1" s="137"/>
      <c r="EC1" s="137"/>
      <c r="ED1" s="137"/>
      <c r="EE1" s="137"/>
      <c r="EF1" s="137"/>
      <c r="EG1" s="137"/>
      <c r="EH1" s="137"/>
      <c r="EI1" s="137"/>
      <c r="EJ1" s="137"/>
      <c r="EK1" s="137"/>
      <c r="EL1" s="137"/>
      <c r="EM1" s="137"/>
      <c r="EN1" s="137"/>
      <c r="EO1" s="137"/>
      <c r="EP1" s="137"/>
      <c r="EQ1" s="137"/>
      <c r="ER1" s="137"/>
      <c r="ES1" s="137"/>
      <c r="ET1" s="137"/>
      <c r="EU1" s="137"/>
      <c r="EV1" s="137"/>
      <c r="EW1" s="137"/>
      <c r="EX1" s="137"/>
      <c r="EY1" s="137"/>
      <c r="EZ1" s="137"/>
      <c r="FA1" s="137"/>
      <c r="FB1" s="137"/>
      <c r="FC1" s="137"/>
      <c r="FD1" s="137"/>
      <c r="FE1" s="137"/>
      <c r="FF1" s="137"/>
      <c r="FG1" s="137"/>
      <c r="FH1" s="137"/>
      <c r="FI1" s="137"/>
      <c r="FJ1" s="137"/>
      <c r="FK1" s="137"/>
      <c r="FL1" s="137"/>
      <c r="FM1" s="137"/>
      <c r="FN1" s="137"/>
      <c r="FO1" s="137"/>
      <c r="FP1" s="137"/>
      <c r="FQ1" s="137"/>
      <c r="FR1" s="137"/>
      <c r="FS1" s="137"/>
      <c r="FT1" s="137"/>
      <c r="FU1" s="137"/>
      <c r="FV1" s="137"/>
      <c r="FW1" s="137"/>
      <c r="FX1" s="137"/>
      <c r="FY1" s="137"/>
      <c r="FZ1" s="137"/>
      <c r="GA1" s="137"/>
      <c r="GB1" s="137"/>
      <c r="GC1" s="137"/>
      <c r="GD1" s="137"/>
      <c r="GE1" s="137"/>
      <c r="GF1" s="137"/>
      <c r="GG1" s="137"/>
      <c r="GH1" s="137"/>
      <c r="GI1" s="137"/>
      <c r="GJ1" s="137"/>
      <c r="GK1" s="137"/>
      <c r="GL1" s="137"/>
      <c r="GM1" s="137"/>
      <c r="GN1" s="137"/>
      <c r="GO1" s="137"/>
      <c r="GP1" s="137"/>
      <c r="GQ1" s="137"/>
      <c r="GR1" s="137"/>
      <c r="GS1" s="137"/>
      <c r="GT1" s="137"/>
      <c r="GU1" s="137"/>
      <c r="GV1" s="137"/>
      <c r="GW1" s="137"/>
      <c r="GX1" s="137"/>
      <c r="GY1" s="137"/>
      <c r="GZ1" s="137"/>
      <c r="HA1" s="137"/>
      <c r="HB1" s="137"/>
      <c r="HC1" s="137"/>
      <c r="HD1" s="137"/>
      <c r="HE1" s="137"/>
      <c r="HF1" s="137"/>
      <c r="HG1" s="137"/>
      <c r="HH1" s="137"/>
      <c r="HI1" s="137"/>
      <c r="HJ1" s="137"/>
      <c r="HK1" s="137"/>
      <c r="HL1" s="137"/>
      <c r="HM1" s="137"/>
      <c r="HN1" s="137"/>
      <c r="HO1" s="137"/>
      <c r="HP1" s="137"/>
      <c r="HQ1" s="137"/>
      <c r="HR1" s="137"/>
      <c r="HS1" s="137"/>
      <c r="HT1" s="137"/>
      <c r="HU1" s="137"/>
      <c r="HV1" s="137"/>
      <c r="HW1" s="137"/>
      <c r="HX1" s="137"/>
      <c r="HY1" s="137"/>
      <c r="HZ1" s="137"/>
      <c r="IA1" s="137"/>
      <c r="IB1" s="137"/>
      <c r="IC1" s="137"/>
      <c r="ID1" s="137"/>
      <c r="IE1" s="137"/>
      <c r="IF1" s="137"/>
      <c r="IG1" s="137"/>
      <c r="IH1" s="137"/>
      <c r="II1" s="137"/>
      <c r="IJ1" s="137"/>
      <c r="IK1" s="137"/>
      <c r="IL1" s="137"/>
      <c r="IM1" s="137"/>
      <c r="IN1" s="137"/>
      <c r="IO1" s="137"/>
      <c r="IP1" s="137"/>
      <c r="IQ1" s="137"/>
      <c r="IR1" s="137"/>
      <c r="IS1" s="137"/>
      <c r="IT1" s="137"/>
      <c r="IU1" s="137"/>
      <c r="IV1" s="137"/>
      <c r="IW1" s="137"/>
      <c r="IX1" s="137"/>
      <c r="IY1" s="137"/>
      <c r="IZ1" s="137"/>
      <c r="JA1" s="137"/>
      <c r="JB1" s="137"/>
      <c r="JC1" s="137"/>
      <c r="JD1" s="137"/>
      <c r="JE1" s="137"/>
      <c r="JF1" s="137"/>
      <c r="JG1" s="137"/>
      <c r="JH1" s="137"/>
      <c r="JI1" s="137"/>
      <c r="JJ1" s="137"/>
      <c r="JK1" s="137"/>
      <c r="JL1" s="137"/>
      <c r="JM1" s="137"/>
      <c r="JN1" s="137"/>
      <c r="JO1" s="137"/>
      <c r="JP1" s="137"/>
      <c r="JQ1" s="137"/>
      <c r="JR1" s="137"/>
      <c r="JS1" s="137"/>
      <c r="JT1" s="137"/>
      <c r="JU1" s="137"/>
      <c r="JV1" s="137"/>
      <c r="JW1" s="137"/>
      <c r="JX1" s="137"/>
      <c r="JY1" s="137"/>
      <c r="JZ1" s="137"/>
      <c r="KA1" s="137"/>
      <c r="KB1" s="137"/>
      <c r="KC1" s="137"/>
      <c r="KD1" s="137"/>
      <c r="KE1" s="137"/>
      <c r="KF1" s="137"/>
    </row>
    <row r="2" spans="1:292" s="138" customFormat="1" ht="12" customHeight="1" x14ac:dyDescent="0.3">
      <c r="A2" s="355"/>
      <c r="B2" s="356"/>
      <c r="C2" s="356"/>
      <c r="D2" s="345"/>
      <c r="E2" s="345"/>
      <c r="F2" s="345"/>
      <c r="G2" s="345"/>
      <c r="H2" s="345"/>
      <c r="I2" s="345"/>
      <c r="J2" s="345"/>
      <c r="K2" s="345"/>
      <c r="L2" s="345"/>
      <c r="M2" s="345"/>
      <c r="N2" s="345"/>
      <c r="O2" s="345"/>
      <c r="P2" s="345"/>
      <c r="Q2" s="345"/>
      <c r="R2" s="345"/>
      <c r="S2" s="345"/>
      <c r="T2" s="345"/>
      <c r="U2" s="345"/>
      <c r="V2" s="345"/>
      <c r="W2" s="345"/>
      <c r="X2" s="345"/>
      <c r="Y2" s="345"/>
      <c r="Z2" s="345"/>
      <c r="AA2" s="345"/>
      <c r="AB2" s="345"/>
      <c r="AC2" s="345"/>
      <c r="AD2" s="345"/>
      <c r="AE2" s="345"/>
      <c r="AF2" s="345"/>
      <c r="AG2" s="345"/>
      <c r="AH2" s="345"/>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row>
    <row r="3" spans="1:292" s="138" customFormat="1" ht="4.9000000000000004" customHeight="1" x14ac:dyDescent="0.3">
      <c r="A3" s="2"/>
      <c r="B3" s="2"/>
      <c r="C3" s="3"/>
      <c r="D3" s="345"/>
      <c r="E3" s="345"/>
      <c r="F3" s="345"/>
      <c r="G3" s="345"/>
      <c r="H3" s="345"/>
      <c r="I3" s="345"/>
      <c r="J3" s="345"/>
      <c r="K3" s="345"/>
      <c r="L3" s="345"/>
      <c r="M3" s="345"/>
      <c r="N3" s="345"/>
      <c r="O3" s="345"/>
      <c r="P3" s="345"/>
      <c r="Q3" s="345"/>
      <c r="R3" s="345"/>
      <c r="S3" s="345"/>
      <c r="T3" s="345"/>
      <c r="U3" s="345"/>
      <c r="V3" s="345"/>
      <c r="W3" s="345"/>
      <c r="X3" s="345"/>
      <c r="Y3" s="345"/>
      <c r="Z3" s="345"/>
      <c r="AA3" s="345"/>
      <c r="AB3" s="345"/>
      <c r="AC3" s="345"/>
      <c r="AD3" s="345"/>
      <c r="AE3" s="345"/>
      <c r="AF3" s="345"/>
      <c r="AG3" s="345"/>
      <c r="AH3" s="345"/>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row>
    <row r="4" spans="1:292" s="138" customFormat="1" ht="16.899999999999999" customHeight="1" x14ac:dyDescent="0.3">
      <c r="A4" s="347" t="s">
        <v>227</v>
      </c>
      <c r="B4" s="348"/>
      <c r="C4" s="349"/>
      <c r="D4" s="350" t="s">
        <v>228</v>
      </c>
      <c r="E4" s="351"/>
      <c r="F4" s="351"/>
      <c r="G4" s="351"/>
      <c r="H4" s="351"/>
      <c r="I4" s="351"/>
      <c r="J4" s="351"/>
      <c r="K4" s="351"/>
      <c r="L4" s="351"/>
      <c r="M4" s="351"/>
      <c r="N4" s="351"/>
      <c r="O4" s="352"/>
      <c r="P4" s="352"/>
      <c r="Q4" s="352"/>
      <c r="R4" s="1"/>
      <c r="S4" s="1"/>
      <c r="T4" s="1"/>
      <c r="U4" s="1"/>
      <c r="V4" s="1"/>
      <c r="W4" s="1"/>
      <c r="X4" s="1"/>
      <c r="Y4" s="1"/>
      <c r="Z4" s="1"/>
      <c r="AA4" s="1"/>
      <c r="AB4" s="1"/>
      <c r="AC4" s="1"/>
      <c r="AD4" s="1"/>
      <c r="AE4" s="1"/>
      <c r="AF4" s="1"/>
      <c r="AG4" s="1"/>
      <c r="AH4" s="1"/>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row>
    <row r="5" spans="1:292" s="138" customFormat="1" ht="58.5" customHeight="1" x14ac:dyDescent="0.3">
      <c r="A5" s="347" t="s">
        <v>229</v>
      </c>
      <c r="B5" s="348"/>
      <c r="C5" s="349"/>
      <c r="D5" s="357" t="s">
        <v>22</v>
      </c>
      <c r="E5" s="358"/>
      <c r="F5" s="358"/>
      <c r="G5" s="358"/>
      <c r="H5" s="358"/>
      <c r="I5" s="358"/>
      <c r="J5" s="358"/>
      <c r="K5" s="358"/>
      <c r="L5" s="358"/>
      <c r="M5" s="358"/>
      <c r="N5" s="358"/>
      <c r="O5" s="1"/>
      <c r="P5" s="192"/>
      <c r="Q5" s="1"/>
      <c r="R5" s="1"/>
      <c r="S5" s="1"/>
      <c r="T5" s="1"/>
      <c r="U5" s="1"/>
      <c r="V5" s="1"/>
      <c r="W5" s="1"/>
      <c r="X5" s="1"/>
      <c r="Y5" s="1"/>
      <c r="Z5" s="1"/>
      <c r="AA5" s="1"/>
      <c r="AB5" s="1"/>
      <c r="AC5" s="1"/>
      <c r="AD5" s="1"/>
      <c r="AE5" s="1"/>
      <c r="AF5" s="1"/>
      <c r="AG5" s="1"/>
      <c r="AH5" s="1"/>
      <c r="AO5" s="137"/>
      <c r="AP5" s="137"/>
      <c r="AQ5" s="137"/>
      <c r="AR5" s="137"/>
      <c r="AS5" s="137"/>
      <c r="AT5" s="137"/>
      <c r="AU5" s="137"/>
      <c r="AV5" s="137"/>
      <c r="AW5" s="137"/>
      <c r="AX5" s="137"/>
      <c r="AY5" s="137"/>
      <c r="AZ5" s="137"/>
      <c r="BA5" s="137"/>
      <c r="BB5" s="137"/>
      <c r="BC5" s="137"/>
      <c r="BD5" s="137"/>
      <c r="BE5" s="137"/>
      <c r="BF5" s="137"/>
      <c r="BG5" s="137"/>
      <c r="BH5" s="137"/>
      <c r="BI5" s="137"/>
      <c r="BJ5" s="137"/>
      <c r="BK5" s="137"/>
      <c r="BL5" s="137"/>
      <c r="BM5" s="137"/>
      <c r="BN5" s="137"/>
      <c r="BO5" s="137"/>
      <c r="BP5" s="137"/>
      <c r="BQ5" s="137"/>
      <c r="BR5" s="137"/>
      <c r="BS5" s="137"/>
      <c r="BT5" s="137"/>
      <c r="BU5" s="137"/>
      <c r="BV5" s="137"/>
      <c r="BW5" s="137"/>
      <c r="BX5" s="137"/>
      <c r="BY5" s="137"/>
      <c r="BZ5" s="137"/>
      <c r="CA5" s="137"/>
      <c r="CB5" s="137"/>
      <c r="CC5" s="137"/>
      <c r="CD5" s="137"/>
      <c r="CE5" s="137"/>
      <c r="CF5" s="137"/>
      <c r="CG5" s="137"/>
      <c r="CH5" s="137"/>
      <c r="CI5" s="137"/>
      <c r="CJ5" s="137"/>
      <c r="CK5" s="137"/>
      <c r="CL5" s="137"/>
      <c r="CM5" s="137"/>
      <c r="CN5" s="137"/>
      <c r="CO5" s="137"/>
      <c r="CP5" s="137"/>
      <c r="CQ5" s="137"/>
      <c r="CR5" s="137"/>
      <c r="CS5" s="137"/>
      <c r="CT5" s="137"/>
      <c r="CU5" s="137"/>
      <c r="CV5" s="137"/>
      <c r="CW5" s="137"/>
      <c r="CX5" s="137"/>
      <c r="CY5" s="137"/>
      <c r="CZ5" s="137"/>
      <c r="DA5" s="137"/>
      <c r="DB5" s="137"/>
      <c r="DC5" s="137"/>
      <c r="DD5" s="137"/>
      <c r="DE5" s="137"/>
      <c r="DF5" s="137"/>
      <c r="DG5" s="137"/>
      <c r="DH5" s="137"/>
      <c r="DI5" s="137"/>
      <c r="DJ5" s="137"/>
      <c r="DK5" s="137"/>
      <c r="DL5" s="137"/>
      <c r="DM5" s="137"/>
      <c r="DN5" s="137"/>
      <c r="DO5" s="137"/>
      <c r="DP5" s="137"/>
      <c r="DQ5" s="137"/>
      <c r="DR5" s="137"/>
      <c r="DS5" s="137"/>
      <c r="DT5" s="137"/>
      <c r="DU5" s="137"/>
      <c r="DV5" s="137"/>
      <c r="DW5" s="137"/>
      <c r="DX5" s="137"/>
      <c r="DY5" s="137"/>
      <c r="DZ5" s="137"/>
      <c r="EA5" s="137"/>
      <c r="EB5" s="137"/>
      <c r="EC5" s="137"/>
      <c r="ED5" s="137"/>
      <c r="EE5" s="137"/>
      <c r="EF5" s="137"/>
      <c r="EG5" s="137"/>
      <c r="EH5" s="137"/>
      <c r="EI5" s="137"/>
      <c r="EJ5" s="137"/>
      <c r="EK5" s="137"/>
      <c r="EL5" s="137"/>
      <c r="EM5" s="137"/>
      <c r="EN5" s="137"/>
      <c r="EO5" s="137"/>
      <c r="EP5" s="137"/>
      <c r="EQ5" s="137"/>
      <c r="ER5" s="137"/>
      <c r="ES5" s="137"/>
      <c r="ET5" s="137"/>
      <c r="EU5" s="137"/>
      <c r="EV5" s="137"/>
      <c r="EW5" s="137"/>
      <c r="EX5" s="137"/>
      <c r="EY5" s="137"/>
      <c r="EZ5" s="137"/>
      <c r="FA5" s="137"/>
      <c r="FB5" s="137"/>
      <c r="FC5" s="137"/>
      <c r="FD5" s="137"/>
      <c r="FE5" s="137"/>
      <c r="FF5" s="137"/>
      <c r="FG5" s="137"/>
      <c r="FH5" s="137"/>
      <c r="FI5" s="137"/>
      <c r="FJ5" s="137"/>
      <c r="FK5" s="137"/>
      <c r="FL5" s="137"/>
      <c r="FM5" s="137"/>
      <c r="FN5" s="137"/>
      <c r="FO5" s="137"/>
      <c r="FP5" s="137"/>
      <c r="FQ5" s="137"/>
      <c r="FR5" s="137"/>
      <c r="FS5" s="137"/>
      <c r="FT5" s="137"/>
      <c r="FU5" s="137"/>
      <c r="FV5" s="137"/>
      <c r="FW5" s="137"/>
      <c r="FX5" s="137"/>
      <c r="FY5" s="137"/>
      <c r="FZ5" s="137"/>
      <c r="GA5" s="137"/>
      <c r="GB5" s="137"/>
      <c r="GC5" s="137"/>
      <c r="GD5" s="137"/>
      <c r="GE5" s="137"/>
      <c r="GF5" s="137"/>
      <c r="GG5" s="137"/>
      <c r="GH5" s="137"/>
      <c r="GI5" s="137"/>
      <c r="GJ5" s="137"/>
      <c r="GK5" s="137"/>
      <c r="GL5" s="137"/>
      <c r="GM5" s="137"/>
      <c r="GN5" s="137"/>
      <c r="GO5" s="137"/>
      <c r="GP5" s="137"/>
      <c r="GQ5" s="137"/>
      <c r="GR5" s="137"/>
      <c r="GS5" s="137"/>
      <c r="GT5" s="137"/>
      <c r="GU5" s="137"/>
      <c r="GV5" s="137"/>
      <c r="GW5" s="137"/>
      <c r="GX5" s="137"/>
      <c r="GY5" s="137"/>
      <c r="GZ5" s="137"/>
      <c r="HA5" s="137"/>
      <c r="HB5" s="137"/>
      <c r="HC5" s="137"/>
      <c r="HD5" s="137"/>
      <c r="HE5" s="137"/>
      <c r="HF5" s="137"/>
      <c r="HG5" s="137"/>
      <c r="HH5" s="137"/>
      <c r="HI5" s="137"/>
      <c r="HJ5" s="137"/>
      <c r="HK5" s="137"/>
      <c r="HL5" s="137"/>
      <c r="HM5" s="137"/>
      <c r="HN5" s="137"/>
      <c r="HO5" s="137"/>
      <c r="HP5" s="137"/>
      <c r="HQ5" s="137"/>
      <c r="HR5" s="137"/>
      <c r="HS5" s="137"/>
      <c r="HT5" s="137"/>
      <c r="HU5" s="137"/>
      <c r="HV5" s="137"/>
      <c r="HW5" s="137"/>
      <c r="HX5" s="137"/>
      <c r="HY5" s="137"/>
      <c r="HZ5" s="137"/>
      <c r="IA5" s="137"/>
      <c r="IB5" s="137"/>
      <c r="IC5" s="137"/>
      <c r="ID5" s="137"/>
      <c r="IE5" s="137"/>
      <c r="IF5" s="137"/>
      <c r="IG5" s="137"/>
      <c r="IH5" s="137"/>
      <c r="II5" s="137"/>
      <c r="IJ5" s="137"/>
      <c r="IK5" s="137"/>
      <c r="IL5" s="137"/>
      <c r="IM5" s="137"/>
      <c r="IN5" s="137"/>
      <c r="IO5" s="137"/>
      <c r="IP5" s="137"/>
      <c r="IQ5" s="137"/>
      <c r="IR5" s="137"/>
      <c r="IS5" s="137"/>
      <c r="IT5" s="137"/>
      <c r="IU5" s="137"/>
      <c r="IV5" s="137"/>
      <c r="IW5" s="137"/>
      <c r="IX5" s="137"/>
      <c r="IY5" s="137"/>
      <c r="IZ5" s="137"/>
      <c r="JA5" s="137"/>
      <c r="JB5" s="137"/>
      <c r="JC5" s="137"/>
      <c r="JD5" s="137"/>
      <c r="JE5" s="137"/>
      <c r="JF5" s="137"/>
      <c r="JG5" s="137"/>
      <c r="JH5" s="137"/>
      <c r="JI5" s="137"/>
      <c r="JJ5" s="137"/>
      <c r="JK5" s="137"/>
      <c r="JL5" s="137"/>
      <c r="JM5" s="137"/>
      <c r="JN5" s="137"/>
      <c r="JO5" s="137"/>
      <c r="JP5" s="137"/>
      <c r="JQ5" s="137"/>
      <c r="JR5" s="137"/>
      <c r="JS5" s="137"/>
      <c r="JT5" s="137"/>
      <c r="JU5" s="137"/>
      <c r="JV5" s="137"/>
      <c r="JW5" s="137"/>
      <c r="JX5" s="137"/>
      <c r="JY5" s="137"/>
      <c r="JZ5" s="137"/>
      <c r="KA5" s="137"/>
      <c r="KB5" s="137"/>
      <c r="KC5" s="137"/>
      <c r="KD5" s="137"/>
      <c r="KE5" s="137"/>
      <c r="KF5" s="137"/>
    </row>
    <row r="6" spans="1:292" s="138" customFormat="1" ht="18" x14ac:dyDescent="0.3">
      <c r="A6" s="347" t="s">
        <v>230</v>
      </c>
      <c r="B6" s="348"/>
      <c r="C6" s="349"/>
      <c r="D6" s="350" t="s">
        <v>231</v>
      </c>
      <c r="E6" s="351"/>
      <c r="F6" s="351"/>
      <c r="G6" s="351"/>
      <c r="H6" s="351"/>
      <c r="I6" s="351"/>
      <c r="J6" s="351"/>
      <c r="K6" s="351"/>
      <c r="L6" s="351"/>
      <c r="M6" s="351"/>
      <c r="N6" s="351"/>
      <c r="O6" s="1"/>
      <c r="P6" s="192"/>
      <c r="Q6" s="1"/>
      <c r="R6" s="1"/>
      <c r="S6" s="1"/>
      <c r="T6" s="1"/>
      <c r="U6" s="1"/>
      <c r="V6" s="1"/>
      <c r="W6" s="1"/>
      <c r="X6" s="1"/>
      <c r="Y6" s="1"/>
      <c r="Z6" s="1"/>
      <c r="AA6" s="1"/>
      <c r="AB6" s="1"/>
      <c r="AC6" s="1"/>
      <c r="AD6" s="1"/>
      <c r="AE6" s="1"/>
      <c r="AF6" s="1"/>
      <c r="AG6" s="1"/>
      <c r="AH6" s="1"/>
      <c r="AO6" s="137"/>
      <c r="AP6" s="137"/>
      <c r="AQ6" s="137"/>
      <c r="AR6" s="137"/>
      <c r="AS6" s="137"/>
      <c r="AT6" s="137"/>
      <c r="AU6" s="137"/>
      <c r="AV6" s="137"/>
      <c r="AW6" s="137"/>
      <c r="AX6" s="137"/>
      <c r="AY6" s="137"/>
      <c r="AZ6" s="137"/>
      <c r="BA6" s="137"/>
      <c r="BB6" s="137"/>
      <c r="BC6" s="137"/>
      <c r="BD6" s="137"/>
      <c r="BE6" s="137"/>
      <c r="BF6" s="137"/>
      <c r="BG6" s="137"/>
      <c r="BH6" s="137"/>
      <c r="BI6" s="137"/>
      <c r="BJ6" s="137"/>
      <c r="BK6" s="137"/>
      <c r="BL6" s="137"/>
      <c r="BM6" s="137"/>
      <c r="BN6" s="137"/>
      <c r="BO6" s="137"/>
      <c r="BP6" s="137"/>
      <c r="BQ6" s="137"/>
      <c r="BR6" s="137"/>
      <c r="BS6" s="137"/>
      <c r="BT6" s="137"/>
      <c r="BU6" s="137"/>
      <c r="BV6" s="137"/>
      <c r="BW6" s="137"/>
      <c r="BX6" s="137"/>
      <c r="BY6" s="137"/>
      <c r="BZ6" s="137"/>
      <c r="CA6" s="137"/>
      <c r="CB6" s="137"/>
      <c r="CC6" s="137"/>
      <c r="CD6" s="137"/>
      <c r="CE6" s="137"/>
      <c r="CF6" s="137"/>
      <c r="CG6" s="137"/>
      <c r="CH6" s="137"/>
      <c r="CI6" s="137"/>
      <c r="CJ6" s="137"/>
      <c r="CK6" s="137"/>
      <c r="CL6" s="137"/>
      <c r="CM6" s="137"/>
      <c r="CN6" s="137"/>
      <c r="CO6" s="137"/>
      <c r="CP6" s="137"/>
      <c r="CQ6" s="137"/>
      <c r="CR6" s="137"/>
      <c r="CS6" s="137"/>
      <c r="CT6" s="137"/>
      <c r="CU6" s="137"/>
      <c r="CV6" s="137"/>
      <c r="CW6" s="137"/>
      <c r="CX6" s="137"/>
      <c r="CY6" s="137"/>
      <c r="CZ6" s="137"/>
      <c r="DA6" s="137"/>
      <c r="DB6" s="137"/>
      <c r="DC6" s="137"/>
      <c r="DD6" s="137"/>
      <c r="DE6" s="137"/>
      <c r="DF6" s="137"/>
      <c r="DG6" s="137"/>
      <c r="DH6" s="137"/>
      <c r="DI6" s="137"/>
      <c r="DJ6" s="137"/>
      <c r="DK6" s="137"/>
      <c r="DL6" s="137"/>
      <c r="DM6" s="137"/>
      <c r="DN6" s="137"/>
      <c r="DO6" s="137"/>
      <c r="DP6" s="137"/>
      <c r="DQ6" s="137"/>
      <c r="DR6" s="137"/>
      <c r="DS6" s="137"/>
      <c r="DT6" s="137"/>
      <c r="DU6" s="137"/>
      <c r="DV6" s="137"/>
      <c r="DW6" s="137"/>
      <c r="DX6" s="137"/>
      <c r="DY6" s="137"/>
      <c r="DZ6" s="137"/>
      <c r="EA6" s="137"/>
      <c r="EB6" s="137"/>
      <c r="EC6" s="137"/>
      <c r="ED6" s="137"/>
      <c r="EE6" s="137"/>
      <c r="EF6" s="137"/>
      <c r="EG6" s="137"/>
      <c r="EH6" s="137"/>
      <c r="EI6" s="137"/>
      <c r="EJ6" s="137"/>
      <c r="EK6" s="137"/>
      <c r="EL6" s="137"/>
      <c r="EM6" s="137"/>
      <c r="EN6" s="137"/>
      <c r="EO6" s="137"/>
      <c r="EP6" s="137"/>
      <c r="EQ6" s="137"/>
      <c r="ER6" s="137"/>
      <c r="ES6" s="137"/>
      <c r="ET6" s="137"/>
      <c r="EU6" s="137"/>
      <c r="EV6" s="137"/>
      <c r="EW6" s="137"/>
      <c r="EX6" s="137"/>
      <c r="EY6" s="137"/>
      <c r="EZ6" s="137"/>
      <c r="FA6" s="137"/>
      <c r="FB6" s="137"/>
      <c r="FC6" s="137"/>
      <c r="FD6" s="137"/>
      <c r="FE6" s="137"/>
      <c r="FF6" s="137"/>
      <c r="FG6" s="137"/>
      <c r="FH6" s="137"/>
      <c r="FI6" s="137"/>
      <c r="FJ6" s="137"/>
      <c r="FK6" s="137"/>
      <c r="FL6" s="137"/>
      <c r="FM6" s="137"/>
      <c r="FN6" s="137"/>
      <c r="FO6" s="137"/>
      <c r="FP6" s="137"/>
      <c r="FQ6" s="137"/>
      <c r="FR6" s="137"/>
      <c r="FS6" s="137"/>
      <c r="FT6" s="137"/>
      <c r="FU6" s="137"/>
      <c r="FV6" s="137"/>
      <c r="FW6" s="137"/>
      <c r="FX6" s="137"/>
      <c r="FY6" s="137"/>
      <c r="FZ6" s="137"/>
      <c r="GA6" s="137"/>
      <c r="GB6" s="137"/>
      <c r="GC6" s="137"/>
      <c r="GD6" s="137"/>
      <c r="GE6" s="137"/>
      <c r="GF6" s="137"/>
      <c r="GG6" s="137"/>
      <c r="GH6" s="137"/>
      <c r="GI6" s="137"/>
      <c r="GJ6" s="137"/>
      <c r="GK6" s="137"/>
      <c r="GL6" s="137"/>
      <c r="GM6" s="137"/>
      <c r="GN6" s="137"/>
      <c r="GO6" s="137"/>
      <c r="GP6" s="137"/>
      <c r="GQ6" s="137"/>
      <c r="GR6" s="137"/>
      <c r="GS6" s="137"/>
      <c r="GT6" s="137"/>
      <c r="GU6" s="137"/>
      <c r="GV6" s="137"/>
      <c r="GW6" s="137"/>
      <c r="GX6" s="137"/>
      <c r="GY6" s="137"/>
      <c r="GZ6" s="137"/>
      <c r="HA6" s="137"/>
      <c r="HB6" s="137"/>
      <c r="HC6" s="137"/>
      <c r="HD6" s="137"/>
      <c r="HE6" s="137"/>
      <c r="HF6" s="137"/>
      <c r="HG6" s="137"/>
      <c r="HH6" s="137"/>
      <c r="HI6" s="137"/>
      <c r="HJ6" s="137"/>
      <c r="HK6" s="137"/>
      <c r="HL6" s="137"/>
      <c r="HM6" s="137"/>
      <c r="HN6" s="137"/>
      <c r="HO6" s="137"/>
      <c r="HP6" s="137"/>
      <c r="HQ6" s="137"/>
      <c r="HR6" s="137"/>
      <c r="HS6" s="137"/>
      <c r="HT6" s="137"/>
      <c r="HU6" s="137"/>
      <c r="HV6" s="137"/>
      <c r="HW6" s="137"/>
      <c r="HX6" s="137"/>
      <c r="HY6" s="137"/>
      <c r="HZ6" s="137"/>
      <c r="IA6" s="137"/>
      <c r="IB6" s="137"/>
      <c r="IC6" s="137"/>
      <c r="ID6" s="137"/>
      <c r="IE6" s="137"/>
      <c r="IF6" s="137"/>
      <c r="IG6" s="137"/>
      <c r="IH6" s="137"/>
      <c r="II6" s="137"/>
      <c r="IJ6" s="137"/>
      <c r="IK6" s="137"/>
      <c r="IL6" s="137"/>
      <c r="IM6" s="137"/>
      <c r="IN6" s="137"/>
      <c r="IO6" s="137"/>
      <c r="IP6" s="137"/>
      <c r="IQ6" s="137"/>
      <c r="IR6" s="137"/>
      <c r="IS6" s="137"/>
      <c r="IT6" s="137"/>
      <c r="IU6" s="137"/>
      <c r="IV6" s="137"/>
      <c r="IW6" s="137"/>
      <c r="IX6" s="137"/>
      <c r="IY6" s="137"/>
      <c r="IZ6" s="137"/>
      <c r="JA6" s="137"/>
      <c r="JB6" s="137"/>
      <c r="JC6" s="137"/>
      <c r="JD6" s="137"/>
      <c r="JE6" s="137"/>
      <c r="JF6" s="137"/>
      <c r="JG6" s="137"/>
      <c r="JH6" s="137"/>
      <c r="JI6" s="137"/>
      <c r="JJ6" s="137"/>
      <c r="JK6" s="137"/>
      <c r="JL6" s="137"/>
      <c r="JM6" s="137"/>
      <c r="JN6" s="137"/>
      <c r="JO6" s="137"/>
      <c r="JP6" s="137"/>
      <c r="JQ6" s="137"/>
      <c r="JR6" s="137"/>
      <c r="JS6" s="137"/>
      <c r="JT6" s="137"/>
      <c r="JU6" s="137"/>
      <c r="JV6" s="137"/>
      <c r="JW6" s="137"/>
      <c r="JX6" s="137"/>
      <c r="JY6" s="137"/>
      <c r="JZ6" s="137"/>
      <c r="KA6" s="137"/>
      <c r="KB6" s="137"/>
      <c r="KC6" s="137"/>
      <c r="KD6" s="137"/>
      <c r="KE6" s="137"/>
      <c r="KF6" s="137"/>
    </row>
    <row r="7" spans="1:292" s="138" customFormat="1" ht="14.25" customHeight="1" thickBot="1" x14ac:dyDescent="0.35">
      <c r="A7" s="341" t="s">
        <v>232</v>
      </c>
      <c r="B7" s="342"/>
      <c r="C7" s="342"/>
      <c r="D7" s="342"/>
      <c r="E7" s="342"/>
      <c r="F7" s="342"/>
      <c r="G7" s="342"/>
      <c r="H7" s="343"/>
      <c r="I7" s="341" t="s">
        <v>233</v>
      </c>
      <c r="J7" s="342"/>
      <c r="K7" s="342"/>
      <c r="L7" s="342"/>
      <c r="M7" s="342"/>
      <c r="N7" s="343"/>
      <c r="O7" s="341" t="s">
        <v>234</v>
      </c>
      <c r="P7" s="342"/>
      <c r="Q7" s="342"/>
      <c r="R7" s="342"/>
      <c r="S7" s="342"/>
      <c r="T7" s="342"/>
      <c r="U7" s="342"/>
      <c r="V7" s="342"/>
      <c r="W7" s="343"/>
      <c r="X7" s="341" t="s">
        <v>235</v>
      </c>
      <c r="Y7" s="342"/>
      <c r="Z7" s="342"/>
      <c r="AA7" s="342"/>
      <c r="AB7" s="342"/>
      <c r="AC7" s="342"/>
      <c r="AD7" s="342"/>
      <c r="AE7" s="342"/>
      <c r="AF7" s="342"/>
      <c r="AG7" s="342"/>
      <c r="AH7" s="343"/>
      <c r="AI7" s="208"/>
      <c r="AJ7" s="208"/>
      <c r="AK7" s="208"/>
      <c r="AL7" s="208"/>
      <c r="AM7" s="208"/>
      <c r="AN7" s="208"/>
      <c r="AO7" s="137"/>
      <c r="AP7" s="137"/>
      <c r="AQ7" s="137"/>
      <c r="AR7" s="137"/>
      <c r="AS7" s="137"/>
      <c r="AT7" s="137"/>
      <c r="AU7" s="137"/>
      <c r="AV7" s="137"/>
      <c r="AW7" s="137"/>
      <c r="AX7" s="137"/>
      <c r="AY7" s="137"/>
      <c r="AZ7" s="137"/>
      <c r="BA7" s="137"/>
      <c r="BB7" s="137"/>
      <c r="BC7" s="137"/>
      <c r="BD7" s="137"/>
      <c r="BE7" s="137"/>
      <c r="BF7" s="137"/>
      <c r="BG7" s="137"/>
      <c r="BH7" s="137"/>
      <c r="BI7" s="137"/>
      <c r="BJ7" s="137"/>
      <c r="BK7" s="137"/>
      <c r="BL7" s="137"/>
      <c r="BM7" s="137"/>
      <c r="BN7" s="137"/>
      <c r="BO7" s="137"/>
      <c r="BP7" s="137"/>
      <c r="BQ7" s="137"/>
      <c r="BR7" s="137"/>
      <c r="BS7" s="137"/>
      <c r="BT7" s="137"/>
      <c r="BU7" s="137"/>
      <c r="BV7" s="137"/>
      <c r="BW7" s="137"/>
      <c r="BX7" s="137"/>
      <c r="BY7" s="137"/>
      <c r="BZ7" s="137"/>
      <c r="CA7" s="137"/>
      <c r="CB7" s="137"/>
      <c r="CC7" s="137"/>
      <c r="CD7" s="137"/>
      <c r="CE7" s="137"/>
      <c r="CF7" s="137"/>
      <c r="CG7" s="137"/>
      <c r="CH7" s="137"/>
      <c r="CI7" s="137"/>
      <c r="CJ7" s="137"/>
      <c r="CK7" s="137"/>
      <c r="CL7" s="137"/>
      <c r="CM7" s="137"/>
      <c r="CN7" s="137"/>
      <c r="CO7" s="137"/>
      <c r="CP7" s="137"/>
      <c r="CQ7" s="137"/>
      <c r="CR7" s="137"/>
      <c r="CS7" s="137"/>
      <c r="CT7" s="137"/>
      <c r="CU7" s="137"/>
      <c r="CV7" s="137"/>
      <c r="CW7" s="137"/>
      <c r="CX7" s="137"/>
      <c r="CY7" s="137"/>
      <c r="CZ7" s="137"/>
      <c r="DA7" s="137"/>
      <c r="DB7" s="137"/>
      <c r="DC7" s="137"/>
      <c r="DD7" s="137"/>
      <c r="DE7" s="137"/>
      <c r="DF7" s="137"/>
      <c r="DG7" s="137"/>
      <c r="DH7" s="137"/>
      <c r="DI7" s="137"/>
      <c r="DJ7" s="137"/>
      <c r="DK7" s="137"/>
      <c r="DL7" s="137"/>
      <c r="DM7" s="137"/>
      <c r="DN7" s="137"/>
      <c r="DO7" s="137"/>
      <c r="DP7" s="137"/>
      <c r="DQ7" s="137"/>
      <c r="DR7" s="137"/>
      <c r="DS7" s="137"/>
      <c r="DT7" s="137"/>
      <c r="DU7" s="137"/>
      <c r="DV7" s="137"/>
      <c r="DW7" s="137"/>
      <c r="DX7" s="137"/>
      <c r="DY7" s="137"/>
      <c r="DZ7" s="137"/>
      <c r="EA7" s="137"/>
      <c r="EB7" s="137"/>
      <c r="EC7" s="137"/>
      <c r="ED7" s="137"/>
      <c r="EE7" s="137"/>
      <c r="EF7" s="137"/>
      <c r="EG7" s="137"/>
      <c r="EH7" s="137"/>
      <c r="EI7" s="137"/>
      <c r="EJ7" s="137"/>
      <c r="EK7" s="137"/>
      <c r="EL7" s="137"/>
      <c r="EM7" s="137"/>
      <c r="EN7" s="137"/>
      <c r="EO7" s="137"/>
      <c r="EP7" s="137"/>
      <c r="EQ7" s="137"/>
      <c r="ER7" s="137"/>
      <c r="ES7" s="137"/>
      <c r="ET7" s="137"/>
      <c r="EU7" s="137"/>
      <c r="EV7" s="137"/>
      <c r="EW7" s="137"/>
      <c r="EX7" s="137"/>
      <c r="EY7" s="137"/>
      <c r="EZ7" s="137"/>
      <c r="FA7" s="137"/>
      <c r="FB7" s="137"/>
      <c r="FC7" s="137"/>
      <c r="FD7" s="137"/>
      <c r="FE7" s="137"/>
      <c r="FF7" s="137"/>
      <c r="FG7" s="137"/>
      <c r="FH7" s="137"/>
      <c r="FI7" s="137"/>
      <c r="FJ7" s="137"/>
      <c r="FK7" s="137"/>
      <c r="FL7" s="137"/>
      <c r="FM7" s="137"/>
      <c r="FN7" s="137"/>
      <c r="FO7" s="137"/>
      <c r="FP7" s="137"/>
      <c r="FQ7" s="137"/>
      <c r="FR7" s="137"/>
      <c r="FS7" s="137"/>
      <c r="FT7" s="137"/>
      <c r="FU7" s="137"/>
      <c r="FV7" s="137"/>
      <c r="FW7" s="137"/>
      <c r="FX7" s="137"/>
      <c r="FY7" s="137"/>
      <c r="FZ7" s="137"/>
      <c r="GA7" s="137"/>
      <c r="GB7" s="137"/>
      <c r="GC7" s="137"/>
      <c r="GD7" s="137"/>
      <c r="GE7" s="137"/>
      <c r="GF7" s="137"/>
      <c r="GG7" s="137"/>
      <c r="GH7" s="137"/>
      <c r="GI7" s="137"/>
      <c r="GJ7" s="137"/>
      <c r="GK7" s="137"/>
      <c r="GL7" s="137"/>
      <c r="GM7" s="137"/>
      <c r="GN7" s="137"/>
      <c r="GO7" s="137"/>
      <c r="GP7" s="137"/>
      <c r="GQ7" s="137"/>
      <c r="GR7" s="137"/>
      <c r="GS7" s="137"/>
      <c r="GT7" s="137"/>
      <c r="GU7" s="137"/>
      <c r="GV7" s="137"/>
      <c r="GW7" s="137"/>
      <c r="GX7" s="137"/>
      <c r="GY7" s="137"/>
      <c r="GZ7" s="137"/>
      <c r="HA7" s="137"/>
      <c r="HB7" s="137"/>
      <c r="HC7" s="137"/>
      <c r="HD7" s="137"/>
      <c r="HE7" s="137"/>
      <c r="HF7" s="137"/>
      <c r="HG7" s="137"/>
      <c r="HH7" s="137"/>
      <c r="HI7" s="137"/>
      <c r="HJ7" s="137"/>
      <c r="HK7" s="137"/>
      <c r="HL7" s="137"/>
      <c r="HM7" s="137"/>
      <c r="HN7" s="137"/>
      <c r="HO7" s="137"/>
      <c r="HP7" s="137"/>
      <c r="HQ7" s="137"/>
      <c r="HR7" s="137"/>
      <c r="HS7" s="137"/>
      <c r="HT7" s="137"/>
      <c r="HU7" s="137"/>
      <c r="HV7" s="137"/>
      <c r="HW7" s="137"/>
      <c r="HX7" s="137"/>
      <c r="HY7" s="137"/>
      <c r="HZ7" s="137"/>
      <c r="IA7" s="137"/>
      <c r="IB7" s="137"/>
      <c r="IC7" s="137"/>
      <c r="ID7" s="137"/>
      <c r="IE7" s="137"/>
      <c r="IF7" s="137"/>
      <c r="IG7" s="137"/>
      <c r="IH7" s="137"/>
      <c r="II7" s="137"/>
      <c r="IJ7" s="137"/>
      <c r="IK7" s="137"/>
      <c r="IL7" s="137"/>
      <c r="IM7" s="137"/>
      <c r="IN7" s="137"/>
      <c r="IO7" s="137"/>
      <c r="IP7" s="137"/>
      <c r="IQ7" s="137"/>
      <c r="IR7" s="137"/>
      <c r="IS7" s="137"/>
      <c r="IT7" s="137"/>
      <c r="IU7" s="137"/>
      <c r="IV7" s="137"/>
      <c r="IW7" s="137"/>
      <c r="IX7" s="137"/>
      <c r="IY7" s="137"/>
      <c r="IZ7" s="137"/>
      <c r="JA7" s="137"/>
      <c r="JB7" s="137"/>
      <c r="JC7" s="137"/>
      <c r="JD7" s="137"/>
      <c r="JE7" s="137"/>
      <c r="JF7" s="137"/>
      <c r="JG7" s="137"/>
      <c r="JH7" s="137"/>
      <c r="JI7" s="137"/>
      <c r="JJ7" s="137"/>
      <c r="JK7" s="137"/>
      <c r="JL7" s="137"/>
      <c r="JM7" s="137"/>
      <c r="JN7" s="137"/>
      <c r="JO7" s="137"/>
      <c r="JP7" s="137"/>
      <c r="JQ7" s="137"/>
      <c r="JR7" s="137"/>
      <c r="JS7" s="137"/>
      <c r="JT7" s="137"/>
      <c r="JU7" s="137"/>
      <c r="JV7" s="137"/>
      <c r="JW7" s="137"/>
      <c r="JX7" s="137"/>
      <c r="JY7" s="137"/>
      <c r="JZ7" s="137"/>
      <c r="KA7" s="137"/>
      <c r="KB7" s="137"/>
      <c r="KC7" s="137"/>
      <c r="KD7" s="137"/>
      <c r="KE7" s="137"/>
      <c r="KF7" s="137"/>
    </row>
    <row r="8" spans="1:292" s="138" customFormat="1" ht="16.5" customHeight="1" thickTop="1" thickBot="1" x14ac:dyDescent="0.35">
      <c r="A8" s="311" t="s">
        <v>237</v>
      </c>
      <c r="B8" s="304" t="s">
        <v>238</v>
      </c>
      <c r="C8" s="332" t="s">
        <v>179</v>
      </c>
      <c r="D8" s="333" t="s">
        <v>181</v>
      </c>
      <c r="E8" s="333" t="s">
        <v>183</v>
      </c>
      <c r="F8" s="334" t="s">
        <v>185</v>
      </c>
      <c r="G8" s="329" t="s">
        <v>187</v>
      </c>
      <c r="H8" s="333" t="s">
        <v>239</v>
      </c>
      <c r="I8" s="330" t="s">
        <v>240</v>
      </c>
      <c r="J8" s="331" t="s">
        <v>241</v>
      </c>
      <c r="K8" s="329" t="s">
        <v>242</v>
      </c>
      <c r="L8" s="329" t="s">
        <v>243</v>
      </c>
      <c r="M8" s="331" t="s">
        <v>241</v>
      </c>
      <c r="N8" s="333" t="s">
        <v>193</v>
      </c>
      <c r="O8" s="335" t="s">
        <v>244</v>
      </c>
      <c r="P8" s="328" t="s">
        <v>195</v>
      </c>
      <c r="Q8" s="329" t="s">
        <v>197</v>
      </c>
      <c r="R8" s="328" t="s">
        <v>245</v>
      </c>
      <c r="S8" s="328"/>
      <c r="T8" s="328"/>
      <c r="U8" s="328"/>
      <c r="V8" s="328"/>
      <c r="W8" s="328"/>
      <c r="X8" s="339" t="s">
        <v>246</v>
      </c>
      <c r="Y8" s="335" t="s">
        <v>247</v>
      </c>
      <c r="Z8" s="335" t="s">
        <v>241</v>
      </c>
      <c r="AA8" s="200"/>
      <c r="AB8" s="200"/>
      <c r="AC8" s="335" t="s">
        <v>248</v>
      </c>
      <c r="AD8" s="335" t="s">
        <v>241</v>
      </c>
      <c r="AE8" s="200"/>
      <c r="AF8" s="200"/>
      <c r="AG8" s="339" t="s">
        <v>249</v>
      </c>
      <c r="AH8" s="335" t="s">
        <v>213</v>
      </c>
      <c r="AI8" s="437" t="s">
        <v>474</v>
      </c>
      <c r="AJ8" s="439" t="s">
        <v>475</v>
      </c>
      <c r="AK8" s="440"/>
      <c r="AL8" s="439" t="s">
        <v>476</v>
      </c>
      <c r="AM8" s="440"/>
      <c r="AN8" s="441" t="s">
        <v>477</v>
      </c>
      <c r="AO8" s="137"/>
      <c r="AP8" s="137"/>
      <c r="AQ8" s="137"/>
      <c r="AR8" s="137"/>
      <c r="AS8" s="137"/>
      <c r="AT8" s="137"/>
      <c r="AU8" s="137"/>
      <c r="AV8" s="137"/>
      <c r="AW8" s="137"/>
      <c r="AX8" s="137"/>
      <c r="AY8" s="137"/>
      <c r="AZ8" s="137"/>
      <c r="BA8" s="137"/>
      <c r="BB8" s="137"/>
      <c r="BC8" s="137"/>
      <c r="BD8" s="137"/>
      <c r="BE8" s="137"/>
      <c r="BF8" s="137"/>
      <c r="BG8" s="137"/>
      <c r="BH8" s="137"/>
      <c r="BI8" s="137"/>
      <c r="BJ8" s="137"/>
      <c r="BK8" s="137"/>
      <c r="BL8" s="137"/>
      <c r="BM8" s="137"/>
      <c r="BN8" s="137"/>
      <c r="BO8" s="137"/>
      <c r="BP8" s="137"/>
      <c r="BQ8" s="137"/>
      <c r="BR8" s="137"/>
      <c r="BS8" s="137"/>
      <c r="BT8" s="137"/>
      <c r="BU8" s="137"/>
      <c r="BV8" s="137"/>
      <c r="BW8" s="137"/>
      <c r="BX8" s="137"/>
      <c r="BY8" s="137"/>
      <c r="BZ8" s="137"/>
      <c r="CA8" s="137"/>
      <c r="CB8" s="137"/>
      <c r="CC8" s="137"/>
      <c r="CD8" s="137"/>
      <c r="CE8" s="137"/>
      <c r="CF8" s="137"/>
      <c r="CG8" s="137"/>
      <c r="CH8" s="137"/>
      <c r="CI8" s="137"/>
      <c r="CJ8" s="137"/>
      <c r="CK8" s="137"/>
      <c r="CL8" s="137"/>
      <c r="CM8" s="137"/>
      <c r="CN8" s="137"/>
      <c r="CO8" s="137"/>
      <c r="CP8" s="137"/>
      <c r="CQ8" s="137"/>
      <c r="CR8" s="137"/>
      <c r="CS8" s="137"/>
      <c r="CT8" s="137"/>
      <c r="CU8" s="137"/>
      <c r="CV8" s="137"/>
      <c r="CW8" s="137"/>
      <c r="CX8" s="137"/>
      <c r="CY8" s="137"/>
      <c r="CZ8" s="137"/>
      <c r="DA8" s="137"/>
      <c r="DB8" s="137"/>
      <c r="DC8" s="137"/>
      <c r="DD8" s="137"/>
      <c r="DE8" s="137"/>
      <c r="DF8" s="137"/>
      <c r="DG8" s="137"/>
      <c r="DH8" s="137"/>
      <c r="DI8" s="137"/>
      <c r="DJ8" s="137"/>
      <c r="DK8" s="137"/>
      <c r="DL8" s="137"/>
      <c r="DM8" s="137"/>
      <c r="DN8" s="137"/>
      <c r="DO8" s="137"/>
      <c r="DP8" s="137"/>
      <c r="DQ8" s="137"/>
      <c r="DR8" s="137"/>
      <c r="DS8" s="137"/>
      <c r="DT8" s="137"/>
      <c r="DU8" s="137"/>
      <c r="DV8" s="137"/>
      <c r="DW8" s="137"/>
      <c r="DX8" s="137"/>
      <c r="DY8" s="137"/>
      <c r="DZ8" s="137"/>
      <c r="EA8" s="137"/>
      <c r="EB8" s="137"/>
      <c r="EC8" s="137"/>
      <c r="ED8" s="137"/>
      <c r="EE8" s="137"/>
      <c r="EF8" s="137"/>
      <c r="EG8" s="137"/>
      <c r="EH8" s="137"/>
      <c r="EI8" s="137"/>
      <c r="EJ8" s="137"/>
      <c r="EK8" s="137"/>
      <c r="EL8" s="137"/>
      <c r="EM8" s="137"/>
      <c r="EN8" s="137"/>
      <c r="EO8" s="137"/>
      <c r="EP8" s="137"/>
      <c r="EQ8" s="137"/>
      <c r="ER8" s="137"/>
      <c r="ES8" s="137"/>
      <c r="ET8" s="137"/>
      <c r="EU8" s="137"/>
      <c r="EV8" s="137"/>
      <c r="EW8" s="137"/>
      <c r="EX8" s="137"/>
      <c r="EY8" s="137"/>
      <c r="EZ8" s="137"/>
      <c r="FA8" s="137"/>
      <c r="FB8" s="137"/>
      <c r="FC8" s="137"/>
      <c r="FD8" s="137"/>
      <c r="FE8" s="137"/>
      <c r="FF8" s="137"/>
      <c r="FG8" s="137"/>
      <c r="FH8" s="137"/>
      <c r="FI8" s="137"/>
      <c r="FJ8" s="137"/>
      <c r="FK8" s="137"/>
      <c r="FL8" s="137"/>
      <c r="FM8" s="137"/>
      <c r="FN8" s="137"/>
      <c r="FO8" s="137"/>
      <c r="FP8" s="137"/>
      <c r="FQ8" s="137"/>
      <c r="FR8" s="137"/>
      <c r="FS8" s="137"/>
      <c r="FT8" s="137"/>
      <c r="FU8" s="137"/>
      <c r="FV8" s="137"/>
      <c r="FW8" s="137"/>
      <c r="FX8" s="137"/>
      <c r="FY8" s="137"/>
      <c r="FZ8" s="137"/>
      <c r="GA8" s="137"/>
      <c r="GB8" s="137"/>
      <c r="GC8" s="137"/>
      <c r="GD8" s="137"/>
      <c r="GE8" s="137"/>
      <c r="GF8" s="137"/>
      <c r="GG8" s="137"/>
      <c r="GH8" s="137"/>
      <c r="GI8" s="137"/>
      <c r="GJ8" s="137"/>
      <c r="GK8" s="137"/>
      <c r="GL8" s="137"/>
      <c r="GM8" s="137"/>
      <c r="GN8" s="137"/>
      <c r="GO8" s="137"/>
      <c r="GP8" s="137"/>
      <c r="GQ8" s="137"/>
      <c r="GR8" s="137"/>
      <c r="GS8" s="137"/>
      <c r="GT8" s="137"/>
      <c r="GU8" s="137"/>
      <c r="GV8" s="137"/>
      <c r="GW8" s="137"/>
      <c r="GX8" s="137"/>
      <c r="GY8" s="137"/>
      <c r="GZ8" s="137"/>
      <c r="HA8" s="137"/>
      <c r="HB8" s="137"/>
      <c r="HC8" s="137"/>
      <c r="HD8" s="137"/>
      <c r="HE8" s="137"/>
      <c r="HF8" s="137"/>
      <c r="HG8" s="137"/>
      <c r="HH8" s="137"/>
      <c r="HI8" s="137"/>
      <c r="HJ8" s="137"/>
      <c r="HK8" s="137"/>
      <c r="HL8" s="137"/>
      <c r="HM8" s="137"/>
      <c r="HN8" s="137"/>
      <c r="HO8" s="137"/>
      <c r="HP8" s="137"/>
      <c r="HQ8" s="137"/>
      <c r="HR8" s="137"/>
      <c r="HS8" s="137"/>
      <c r="HT8" s="137"/>
      <c r="HU8" s="137"/>
      <c r="HV8" s="137"/>
      <c r="HW8" s="137"/>
      <c r="HX8" s="137"/>
      <c r="HY8" s="137"/>
      <c r="HZ8" s="137"/>
      <c r="IA8" s="137"/>
      <c r="IB8" s="137"/>
      <c r="IC8" s="137"/>
      <c r="ID8" s="137"/>
      <c r="IE8" s="137"/>
      <c r="IF8" s="137"/>
      <c r="IG8" s="137"/>
      <c r="IH8" s="137"/>
      <c r="II8" s="137"/>
      <c r="IJ8" s="137"/>
      <c r="IK8" s="137"/>
      <c r="IL8" s="137"/>
      <c r="IM8" s="137"/>
      <c r="IN8" s="137"/>
      <c r="IO8" s="137"/>
      <c r="IP8" s="137"/>
      <c r="IQ8" s="137"/>
      <c r="IR8" s="137"/>
      <c r="IS8" s="137"/>
      <c r="IT8" s="137"/>
      <c r="IU8" s="137"/>
      <c r="IV8" s="137"/>
      <c r="IW8" s="137"/>
      <c r="IX8" s="137"/>
      <c r="IY8" s="137"/>
      <c r="IZ8" s="137"/>
      <c r="JA8" s="137"/>
      <c r="JB8" s="137"/>
      <c r="JC8" s="137"/>
      <c r="JD8" s="137"/>
      <c r="JE8" s="137"/>
      <c r="JF8" s="137"/>
      <c r="JG8" s="137"/>
      <c r="JH8" s="137"/>
      <c r="JI8" s="137"/>
      <c r="JJ8" s="137"/>
      <c r="JK8" s="137"/>
      <c r="JL8" s="137"/>
      <c r="JM8" s="137"/>
      <c r="JN8" s="137"/>
      <c r="JO8" s="137"/>
      <c r="JP8" s="137"/>
      <c r="JQ8" s="137"/>
      <c r="JR8" s="137"/>
      <c r="JS8" s="137"/>
      <c r="JT8" s="137"/>
      <c r="JU8" s="137"/>
      <c r="JV8" s="137"/>
      <c r="JW8" s="137"/>
      <c r="JX8" s="137"/>
      <c r="JY8" s="137"/>
      <c r="JZ8" s="137"/>
      <c r="KA8" s="137"/>
      <c r="KB8" s="137"/>
      <c r="KC8" s="137"/>
      <c r="KD8" s="137"/>
      <c r="KE8" s="137"/>
      <c r="KF8" s="137"/>
    </row>
    <row r="9" spans="1:292" s="140" customFormat="1" ht="63" customHeight="1" thickTop="1" thickBot="1" x14ac:dyDescent="0.3">
      <c r="A9" s="312"/>
      <c r="B9" s="305"/>
      <c r="C9" s="304"/>
      <c r="D9" s="329"/>
      <c r="E9" s="329"/>
      <c r="F9" s="304"/>
      <c r="G9" s="330"/>
      <c r="H9" s="329"/>
      <c r="I9" s="330"/>
      <c r="J9" s="331"/>
      <c r="K9" s="330"/>
      <c r="L9" s="330"/>
      <c r="M9" s="331"/>
      <c r="N9" s="329"/>
      <c r="O9" s="336"/>
      <c r="P9" s="329"/>
      <c r="Q9" s="330"/>
      <c r="R9" s="127" t="s">
        <v>254</v>
      </c>
      <c r="S9" s="127" t="s">
        <v>255</v>
      </c>
      <c r="T9" s="127" t="s">
        <v>256</v>
      </c>
      <c r="U9" s="127" t="s">
        <v>257</v>
      </c>
      <c r="V9" s="127" t="s">
        <v>258</v>
      </c>
      <c r="W9" s="127" t="s">
        <v>259</v>
      </c>
      <c r="X9" s="335"/>
      <c r="Y9" s="340"/>
      <c r="Z9" s="340"/>
      <c r="AA9" s="202" t="s">
        <v>260</v>
      </c>
      <c r="AB9" s="202" t="s">
        <v>241</v>
      </c>
      <c r="AC9" s="340"/>
      <c r="AD9" s="340"/>
      <c r="AE9" s="201" t="s">
        <v>248</v>
      </c>
      <c r="AF9" s="201" t="s">
        <v>241</v>
      </c>
      <c r="AG9" s="335"/>
      <c r="AH9" s="336"/>
      <c r="AI9" s="438"/>
      <c r="AJ9" s="212" t="s">
        <v>478</v>
      </c>
      <c r="AK9" s="212" t="s">
        <v>479</v>
      </c>
      <c r="AL9" s="212" t="s">
        <v>480</v>
      </c>
      <c r="AM9" s="212" t="s">
        <v>481</v>
      </c>
      <c r="AN9" s="442"/>
      <c r="AO9" s="139"/>
      <c r="AP9" s="139"/>
      <c r="AQ9" s="139"/>
      <c r="AR9" s="139"/>
      <c r="AS9" s="139"/>
      <c r="AT9" s="139"/>
      <c r="AU9" s="139"/>
      <c r="AV9" s="139"/>
      <c r="AW9" s="139"/>
      <c r="AX9" s="139"/>
      <c r="AY9" s="139"/>
      <c r="AZ9" s="139"/>
      <c r="BA9" s="139"/>
      <c r="BB9" s="139"/>
      <c r="BC9" s="139"/>
      <c r="BD9" s="139"/>
      <c r="BE9" s="139"/>
      <c r="BF9" s="139"/>
      <c r="BG9" s="139"/>
      <c r="BH9" s="139"/>
      <c r="BI9" s="139"/>
      <c r="BJ9" s="139"/>
      <c r="BK9" s="139"/>
      <c r="BL9" s="139"/>
      <c r="BM9" s="139"/>
      <c r="BN9" s="139"/>
      <c r="BO9" s="139"/>
      <c r="BP9" s="139"/>
      <c r="BQ9" s="139"/>
      <c r="BR9" s="139"/>
      <c r="BS9" s="139"/>
      <c r="BT9" s="139"/>
      <c r="BU9" s="139"/>
      <c r="BV9" s="139"/>
      <c r="BW9" s="139"/>
      <c r="BX9" s="139"/>
      <c r="BY9" s="139"/>
      <c r="BZ9" s="139"/>
      <c r="CA9" s="139"/>
      <c r="CB9" s="139"/>
      <c r="CC9" s="139"/>
      <c r="CD9" s="139"/>
      <c r="CE9" s="139"/>
      <c r="CF9" s="139"/>
      <c r="CG9" s="139"/>
      <c r="CH9" s="139"/>
      <c r="CI9" s="139"/>
      <c r="CJ9" s="139"/>
      <c r="CK9" s="139"/>
      <c r="CL9" s="139"/>
      <c r="CM9" s="139"/>
      <c r="CN9" s="139"/>
      <c r="CO9" s="139"/>
      <c r="CP9" s="139"/>
      <c r="CQ9" s="139"/>
      <c r="CR9" s="139"/>
      <c r="CS9" s="139"/>
      <c r="CT9" s="139"/>
      <c r="CU9" s="139"/>
      <c r="CV9" s="139"/>
      <c r="CW9" s="139"/>
      <c r="CX9" s="139"/>
      <c r="CY9" s="139"/>
      <c r="CZ9" s="139"/>
      <c r="DA9" s="139"/>
      <c r="DB9" s="139"/>
      <c r="DC9" s="139"/>
      <c r="DD9" s="139"/>
      <c r="DE9" s="139"/>
      <c r="DF9" s="139"/>
      <c r="DG9" s="139"/>
      <c r="DH9" s="139"/>
      <c r="DI9" s="139"/>
      <c r="DJ9" s="139"/>
      <c r="DK9" s="139"/>
      <c r="DL9" s="139"/>
      <c r="DM9" s="139"/>
      <c r="DN9" s="139"/>
      <c r="DO9" s="139"/>
      <c r="DP9" s="139"/>
      <c r="DQ9" s="139"/>
      <c r="DR9" s="139"/>
      <c r="DS9" s="139"/>
      <c r="DT9" s="139"/>
      <c r="DU9" s="139"/>
      <c r="DV9" s="139"/>
      <c r="DW9" s="139"/>
      <c r="DX9" s="139"/>
      <c r="DY9" s="139"/>
      <c r="DZ9" s="139"/>
      <c r="EA9" s="139"/>
      <c r="EB9" s="139"/>
      <c r="EC9" s="139"/>
      <c r="ED9" s="139"/>
      <c r="EE9" s="139"/>
      <c r="EF9" s="139"/>
      <c r="EG9" s="139"/>
      <c r="EH9" s="139"/>
      <c r="EI9" s="139"/>
      <c r="EJ9" s="139"/>
      <c r="EK9" s="139"/>
      <c r="EL9" s="139"/>
      <c r="EM9" s="139"/>
      <c r="EN9" s="139"/>
      <c r="EO9" s="139"/>
      <c r="EP9" s="139"/>
      <c r="EQ9" s="139"/>
      <c r="ER9" s="139"/>
      <c r="ES9" s="139"/>
      <c r="ET9" s="139"/>
      <c r="EU9" s="139"/>
      <c r="EV9" s="139"/>
      <c r="EW9" s="139"/>
      <c r="EX9" s="139"/>
      <c r="EY9" s="139"/>
      <c r="EZ9" s="139"/>
      <c r="FA9" s="139"/>
      <c r="FB9" s="139"/>
      <c r="FC9" s="139"/>
      <c r="FD9" s="139"/>
      <c r="FE9" s="139"/>
      <c r="FF9" s="139"/>
      <c r="FG9" s="139"/>
      <c r="FH9" s="139"/>
      <c r="FI9" s="139"/>
      <c r="FJ9" s="139"/>
      <c r="FK9" s="139"/>
      <c r="FL9" s="139"/>
      <c r="FM9" s="139"/>
      <c r="FN9" s="139"/>
      <c r="FO9" s="139"/>
      <c r="FP9" s="139"/>
      <c r="FQ9" s="139"/>
      <c r="FR9" s="139"/>
      <c r="FS9" s="139"/>
      <c r="FT9" s="139"/>
      <c r="FU9" s="139"/>
      <c r="FV9" s="139"/>
      <c r="FW9" s="139"/>
      <c r="FX9" s="139"/>
      <c r="FY9" s="139"/>
      <c r="FZ9" s="139"/>
      <c r="GA9" s="139"/>
      <c r="GB9" s="139"/>
      <c r="GC9" s="139"/>
      <c r="GD9" s="139"/>
      <c r="GE9" s="139"/>
      <c r="GF9" s="139"/>
      <c r="GG9" s="139"/>
      <c r="GH9" s="139"/>
      <c r="GI9" s="139"/>
      <c r="GJ9" s="139"/>
      <c r="GK9" s="139"/>
      <c r="GL9" s="139"/>
      <c r="GM9" s="139"/>
      <c r="GN9" s="139"/>
      <c r="GO9" s="139"/>
      <c r="GP9" s="139"/>
      <c r="GQ9" s="139"/>
      <c r="GR9" s="139"/>
      <c r="GS9" s="139"/>
      <c r="GT9" s="139"/>
      <c r="GU9" s="139"/>
      <c r="GV9" s="139"/>
      <c r="GW9" s="139"/>
      <c r="GX9" s="139"/>
      <c r="GY9" s="139"/>
      <c r="GZ9" s="139"/>
      <c r="HA9" s="139"/>
      <c r="HB9" s="139"/>
      <c r="HC9" s="139"/>
      <c r="HD9" s="139"/>
      <c r="HE9" s="139"/>
      <c r="HF9" s="139"/>
      <c r="HG9" s="139"/>
      <c r="HH9" s="139"/>
      <c r="HI9" s="139"/>
      <c r="HJ9" s="139"/>
      <c r="HK9" s="139"/>
      <c r="HL9" s="139"/>
      <c r="HM9" s="139"/>
      <c r="HN9" s="139"/>
      <c r="HO9" s="139"/>
      <c r="HP9" s="139"/>
      <c r="HQ9" s="139"/>
      <c r="HR9" s="139"/>
      <c r="HS9" s="139"/>
      <c r="HT9" s="139"/>
      <c r="HU9" s="139"/>
      <c r="HV9" s="139"/>
      <c r="HW9" s="139"/>
      <c r="HX9" s="139"/>
      <c r="HY9" s="139"/>
      <c r="HZ9" s="139"/>
      <c r="IA9" s="139"/>
      <c r="IB9" s="139"/>
      <c r="IC9" s="139"/>
      <c r="ID9" s="139"/>
      <c r="IE9" s="139"/>
      <c r="IF9" s="139"/>
      <c r="IG9" s="139"/>
      <c r="IH9" s="139"/>
      <c r="II9" s="139"/>
      <c r="IJ9" s="139"/>
      <c r="IK9" s="139"/>
      <c r="IL9" s="139"/>
      <c r="IM9" s="139"/>
      <c r="IN9" s="139"/>
      <c r="IO9" s="139"/>
      <c r="IP9" s="139"/>
      <c r="IQ9" s="139"/>
      <c r="IR9" s="139"/>
      <c r="IS9" s="139"/>
      <c r="IT9" s="139"/>
      <c r="IU9" s="139"/>
      <c r="IV9" s="139"/>
      <c r="IW9" s="139"/>
      <c r="IX9" s="139"/>
      <c r="IY9" s="139"/>
      <c r="IZ9" s="139"/>
      <c r="JA9" s="139"/>
      <c r="JB9" s="139"/>
      <c r="JC9" s="139"/>
      <c r="JD9" s="139"/>
      <c r="JE9" s="139"/>
      <c r="JF9" s="139"/>
      <c r="JG9" s="139"/>
      <c r="JH9" s="139"/>
      <c r="JI9" s="139"/>
      <c r="JJ9" s="139"/>
      <c r="JK9" s="139"/>
      <c r="JL9" s="139"/>
      <c r="JM9" s="139"/>
      <c r="JN9" s="139"/>
      <c r="JO9" s="139"/>
      <c r="JP9" s="139"/>
      <c r="JQ9" s="139"/>
      <c r="JR9" s="139"/>
      <c r="JS9" s="139"/>
      <c r="JT9" s="139"/>
      <c r="JU9" s="139"/>
      <c r="JV9" s="139"/>
      <c r="JW9" s="139"/>
      <c r="JX9" s="139"/>
      <c r="JY9" s="139"/>
      <c r="JZ9" s="139"/>
      <c r="KA9" s="139"/>
      <c r="KB9" s="139"/>
      <c r="KC9" s="139"/>
      <c r="KD9" s="139"/>
      <c r="KE9" s="139"/>
      <c r="KF9" s="139"/>
    </row>
    <row r="10" spans="1:292" ht="51" customHeight="1" thickTop="1" x14ac:dyDescent="0.25">
      <c r="A10" s="297">
        <v>1</v>
      </c>
      <c r="B10" s="298" t="s">
        <v>261</v>
      </c>
      <c r="C10" s="306" t="s">
        <v>262</v>
      </c>
      <c r="D10" s="195" t="s">
        <v>263</v>
      </c>
      <c r="E10" s="307" t="s">
        <v>264</v>
      </c>
      <c r="F10" s="309" t="s">
        <v>265</v>
      </c>
      <c r="G10" s="297" t="s">
        <v>266</v>
      </c>
      <c r="H10" s="295">
        <v>24</v>
      </c>
      <c r="I10" s="318" t="str">
        <f>IF(H10&lt;=2,'[4]Tabla probabilidad'!$B$5,IF(H10&lt;=24,'[4]Tabla probabilidad'!$B$6,IF(H10&lt;=500,'[4]Tabla probabilidad'!$B$7,IF(H10&lt;=5000,'[4]Tabla probabilidad'!$B$8,IF(H10&gt;5000,'[4]Tabla probabilidad'!$B$9)))))</f>
        <v>Baja</v>
      </c>
      <c r="J10" s="320">
        <f>IF(H10&lt;=2,'[4]Tabla probabilidad'!$D$5,IF(H10&lt;=24,'[4]Tabla probabilidad'!$D$6,IF(H10&lt;=500,'[4]Tabla probabilidad'!$D$7,IF(H10&lt;=5000,'[4]Tabla probabilidad'!$D$8,IF(H10&gt;5000,'[4]Tabla probabilidad'!$D$9)))))</f>
        <v>0.4</v>
      </c>
      <c r="K10" s="295" t="s">
        <v>267</v>
      </c>
      <c r="L10" s="295" t="str">
        <f>IF(K10="El riesgo afecta la imagen de alguna área de la organización","Leve",IF(K10="El riesgo afecta la imagen de la entidad internamente, de conocimiento general, nivel interno, alta dirección, contratista y/o de provedores","Menor",IF(K10="El riesgo afecta la imagen de la entidad con algunos usuarios de relevancia frente al logro de los objetivos","Moderado",IF(K10="El riesgo afecta la imagen de de la entidad con efecto publicitario sostenido a nivel del sector justicia","Mayor",IF(K10="El riesgo afecta la imagen de la entidad a nivel nacional, con efecto publicitarios sostenible a nivel país","Catastrófico",IF(K10="Impacto que afecte la ejecución presupuestal en un valor ≥0,5%.","Leve",IF(K10="Impacto que afecte la ejecución presupuestal en un valor ≥1%.","Menor",IF(K10="Impacto que afecte la ejecución presupuestal en un valor ≥5%.","Moderado",IF(K10="Impacto que afecte la ejecución presupuestal en un valor ≥20%.","Mayor",IF(K10="Impacto que afecte la ejecución presupuestal en un valor ≥50%.","Catastrófico",IF(K10="Incumplimiento máximo del 5% de la meta planeada","Leve",IF(K10="Incumplimiento máximo del 15% de la meta planeada","Menor",IF(K10="Incumplimiento máximo del 20% de la meta planeada","Moderado",IF(K10="Incumplimiento máximo del 50% de la meta planeada","Mayor",IF(K10="Incumplimiento máximo del 80% de la meta planeada","Catastrófico",IF(K10="Cualquier afectación a la violacion de los derechos de los ciudadanos se considera con consecuencias altas","Mayor",IF(K10="Cualquier afectación a la violacion de los derechos de los ciudadanos se considera con consecuencias desastrosas","Catastrófico",IF(K10="Afecta la Prestación del Servicio de Administración de Justicia en 5%","Leve",IF(K10="Afecta la Prestación del Servicio de Administración de Justicia en 10%","Menor",IF(K10="Afecta la Prestación del Servicio de Administración de Justicia en 15%","Moderado",IF(K10="Afecta la Prestación del Servicio de Administración de Justicia en 20%","Mayor",IF(K10="Afecta la Prestación del Servicio de Administración de Justicia en más del 50%","Catastrófico",IF(K10="Cualquier acto indebido de los servidores judiciales genera altas consecuencias para la entidad","Mayor",IF(K10="Cualquier acto indebido de los servidores judiciales genera consecuencias desastrosas para la entidad","Catastrófico",IF(K10="Si el hecho llegara a presentarse, tendría consecuencias o efectos mínimos sobre la entidad","Leve",IF(K10="Si el hecho llegara a presentarse, tendría bajo impacto o efecto sobre la entidad","Menor",IF(K10="Si el hecho llegara a presentarse, tendría medianas consecuencias o efectos sobre la entidad","Moderado",IF(K10="Si el hecho llegara a presentarse, tendría altas consecuencias o efectos sobre la entidad","Mayor",IF(K10="Si el hecho llegara a presentarse, tendría desastrosas consecuencias o efectos sobre la entidad","Catastrófico")))))))))))))))))))))))))))))</f>
        <v>Menor</v>
      </c>
      <c r="M10" s="295" t="str">
        <f>IF(K10="El riesgo afecta la imagen de alguna área de la organización","20%",IF(K10="El riesgo afecta la imagen de la entidad internamente, de conocimiento general, nivel interno, alta dirección, contratista y/o de provedores","40%",IF(K10="El riesgo afecta la imagen de la entidad con algunos usuarios de relevancia frente al logro de los objetivos","60%",IF(K10="El riesgo afecta la imagen de de la entidad con efecto publicitario sostenido a nivel del sector justicia","80%",IF(K10="El riesgo afecta la imagen de la entidad a nivel nacional, con efecto publicitarios sostenible a nivel país","100%",IF(K10="Impacto que afecte la ejecución presupuestal en un valor ≥0,5%.","20%",IF(K10="Impacto que afecte la ejecución presupuestal en un valor ≥1%.","40%",IF(K10="Impacto que afecte la ejecución presupuestal en un valor ≥5%.","60%",IF(K10="Impacto que afecte la ejecución presupuestal en un valor ≥20%.","80%",IF(K10="Impacto que afecte la ejecución presupuestal en un valor ≥50%.","100%",IF(K10="Incumplimiento máximo del 5% de la meta planeada","20%",IF(K10="Incumplimiento máximo del 15% de la meta planeada","40%",IF(K10="Incumplimiento máximo del 20% de la meta planeada","60%",IF(K10="Incumplimiento máximo del 50% de la meta planeada","80%",IF(K10="Incumplimiento máximo del 80% de la meta planeada","100%",IF(K10="Cualquier afectación a la violacion de los derechos de los ciudadanos se considera con consecuencias altas","80%",IF(K10="Cualquier afectación a la violacion de los derechos de los ciudadanos se considera con consecuencias desastrosas","100%",IF(K10="Afecta la Prestación del Servicio de Administración de Justicia en 5%","20%",IF(K10="Afecta la Prestación del Servicio de Administración de Justicia en 10%","40%",IF(K10="Afecta la Prestación del Servicio de Administración de Justicia en 15%","60%",IF(K10="Afecta la Prestación del Servicio de Administración de Justicia en 20%","80%",IF(K10="Afecta la Prestación del Servicio de Administración de Justicia en más del 50%","100%",IF(K10="Cualquier acto indebido de los servidores judiciales genera altas consecuencias para la entidad","80%",IF(K10="Cualquier acto indebido de los servidores judiciales genera consecuencias desastrosas para la entidad","100%",IF(K10="Si el hecho llegara a presentarse, tendría consecuencias o efectos mínimos sobre la entidad","20%",IF(K10="Si el hecho llegara a presentarse, tendría bajo impacto o efecto sobre la entidad","40%",IF(K10="Si el hecho llegara a presentarse, tendría medianas consecuencias o efectos sobre la entidad","60%",IF(K10="Si el hecho llegara a presentarse, tendría altas consecuencias o efectos sobre la entidad","80%",IF(K10="Si el hecho llegara a presentarse, tendría desastrosas consecuencias o efectos sobre la entidad","100%")))))))))))))))))))))))))))))</f>
        <v>40%</v>
      </c>
      <c r="N10" s="295" t="str">
        <f>VLOOKUP((I10&amp;L10),[4]Hoja1!$B$4:$C$28,2,0)</f>
        <v>Moderado</v>
      </c>
      <c r="O10" s="193">
        <v>1</v>
      </c>
      <c r="P10" s="189" t="s">
        <v>268</v>
      </c>
      <c r="Q10" s="193" t="str">
        <f t="shared" ref="Q10:Q29" si="0">IF(R10="Preventivo","Probabilidad",IF(R10="Detectivo","Probabilidad", IF(R10="Correctivo","Impacto")))</f>
        <v>Probabilidad</v>
      </c>
      <c r="R10" s="193" t="s">
        <v>269</v>
      </c>
      <c r="S10" s="193" t="s">
        <v>270</v>
      </c>
      <c r="T10" s="194">
        <f>VLOOKUP(R10&amp;S10,[4]Hoja1!$Q$4:$R$9,2,0)</f>
        <v>0.45</v>
      </c>
      <c r="U10" s="193" t="s">
        <v>271</v>
      </c>
      <c r="V10" s="193" t="s">
        <v>272</v>
      </c>
      <c r="W10" s="193" t="s">
        <v>273</v>
      </c>
      <c r="X10" s="194">
        <f>IF(Q10="Probabilidad",($J$10*T10),IF(Q10="Impacto"," "))</f>
        <v>0.18000000000000002</v>
      </c>
      <c r="Y10" s="194" t="str">
        <f>IF(Z10&lt;=20%,'[4]Tabla probabilidad'!$B$5,IF(Z10&lt;=40%,'[4]Tabla probabilidad'!$B$6,IF(Z10&lt;=60%,'[4]Tabla probabilidad'!$B$7,IF(Z10&lt;=80%,'[4]Tabla probabilidad'!$B$8,IF(Z10&lt;=100%,'[4]Tabla probabilidad'!$B$9)))))</f>
        <v>Baja</v>
      </c>
      <c r="Z10" s="194">
        <f>IF(R10="Preventivo",(J10-(J10*T10)),IF(R10="Detectivo",(J10-(J10*T10)),IF(R10="Correctivo",(J10))))</f>
        <v>0.22</v>
      </c>
      <c r="AA10" s="316" t="str">
        <f>IF(AB10&lt;=20%,'[4]Tabla probabilidad'!$B$5,IF(AB10&lt;=40%,'[4]Tabla probabilidad'!$B$6,IF(AB10&lt;=60%,'[4]Tabla probabilidad'!$B$7,IF(AB10&lt;=80%,'[4]Tabla probabilidad'!$B$8,IF(AB10&lt;=100%,'[4]Tabla probabilidad'!$B$9)))))</f>
        <v>Baja</v>
      </c>
      <c r="AB10" s="316">
        <f>AVERAGE(Z10:Z12)</f>
        <v>0.22</v>
      </c>
      <c r="AC10" s="194" t="str">
        <f t="shared" ref="AC10:AC29" si="1">IF(AD10&lt;=20%,"Leve",IF(AD10&lt;=40%,"Menor",IF(AD10&lt;=60%,"Moderado",IF(AD10&lt;=80%,"Mayor",IF(AD10&lt;=100%,"Catastrófico")))))</f>
        <v>Menor</v>
      </c>
      <c r="AD10" s="194">
        <f>IF(Q10="Probabilidad",(($M$10-0)),IF(Q10="Impacto",($M$10-($M$10*T10))))</f>
        <v>0.4</v>
      </c>
      <c r="AE10" s="316" t="str">
        <f>IF(AF10&lt;=20%,"Leve",IF(AF10&lt;=40%,"Menor",IF(AF10&lt;=60%,"Moderado",IF(AF10&lt;=80%,"Mayor",IF(AF10&lt;=100%,"Catastrófico")))))</f>
        <v>Menor</v>
      </c>
      <c r="AF10" s="316">
        <f>AVERAGE(AD10:AD12)</f>
        <v>0.40000000000000008</v>
      </c>
      <c r="AG10" s="324" t="str">
        <f>VLOOKUP(AA10&amp;AE10,[4]Hoja1!$B$4:$C$28,2,0)</f>
        <v>Moderado</v>
      </c>
      <c r="AH10" s="432" t="s">
        <v>274</v>
      </c>
      <c r="AI10" s="219" t="s">
        <v>268</v>
      </c>
      <c r="AJ10" s="203" t="s">
        <v>482</v>
      </c>
      <c r="AK10" s="204"/>
      <c r="AL10" s="209">
        <v>44571</v>
      </c>
      <c r="AM10" s="210">
        <v>44652</v>
      </c>
      <c r="AN10" s="434" t="s">
        <v>483</v>
      </c>
    </row>
    <row r="11" spans="1:292" ht="45" x14ac:dyDescent="0.25">
      <c r="A11" s="297"/>
      <c r="B11" s="299"/>
      <c r="C11" s="306"/>
      <c r="D11" s="196" t="s">
        <v>280</v>
      </c>
      <c r="E11" s="308"/>
      <c r="F11" s="310"/>
      <c r="G11" s="297"/>
      <c r="H11" s="295"/>
      <c r="I11" s="318"/>
      <c r="J11" s="320"/>
      <c r="K11" s="295"/>
      <c r="L11" s="315"/>
      <c r="M11" s="315"/>
      <c r="N11" s="295"/>
      <c r="O11" s="193">
        <v>2</v>
      </c>
      <c r="P11" s="189" t="s">
        <v>281</v>
      </c>
      <c r="Q11" s="193" t="str">
        <f t="shared" si="0"/>
        <v>Probabilidad</v>
      </c>
      <c r="R11" s="193" t="s">
        <v>269</v>
      </c>
      <c r="S11" s="193" t="s">
        <v>270</v>
      </c>
      <c r="T11" s="194">
        <f>VLOOKUP(R11&amp;S11,[4]Hoja1!$Q$4:$R$9,2,0)</f>
        <v>0.45</v>
      </c>
      <c r="U11" s="193" t="s">
        <v>271</v>
      </c>
      <c r="V11" s="193" t="s">
        <v>272</v>
      </c>
      <c r="W11" s="193" t="s">
        <v>273</v>
      </c>
      <c r="X11" s="194">
        <f>IF(Q11="Probabilidad",($J$10*T11),IF(Q11="Impacto"," "))</f>
        <v>0.18000000000000002</v>
      </c>
      <c r="Y11" s="194" t="str">
        <f>IF(Z11&lt;=20%,'[4]Tabla probabilidad'!$B$5,IF(Z11&lt;=40%,'[4]Tabla probabilidad'!$B$6,IF(Z11&lt;=60%,'[4]Tabla probabilidad'!$B$7,IF(Z11&lt;=80%,'[4]Tabla probabilidad'!$B$8,IF(Z11&lt;=100%,'[4]Tabla probabilidad'!$B$9)))))</f>
        <v>Baja</v>
      </c>
      <c r="Z11" s="194">
        <f>IF(R11="Preventivo",(J10-(J10*T11)),IF(R11="Detectivo",(J10-(J10*T11)),IF(R11="Correctivo",(J10))))</f>
        <v>0.22</v>
      </c>
      <c r="AA11" s="317"/>
      <c r="AB11" s="317"/>
      <c r="AC11" s="194" t="str">
        <f t="shared" si="1"/>
        <v>Menor</v>
      </c>
      <c r="AD11" s="194">
        <f>IF(Q11="Probabilidad",(($M$10-0)),IF(Q11="Impacto",($M$10-($M$10*T11))))</f>
        <v>0.4</v>
      </c>
      <c r="AE11" s="317"/>
      <c r="AF11" s="317"/>
      <c r="AG11" s="325"/>
      <c r="AH11" s="432"/>
      <c r="AI11" s="219" t="s">
        <v>281</v>
      </c>
      <c r="AJ11" s="203" t="s">
        <v>482</v>
      </c>
      <c r="AK11" s="204"/>
      <c r="AL11" s="209">
        <v>44571</v>
      </c>
      <c r="AM11" s="210">
        <v>44652</v>
      </c>
      <c r="AN11" s="435"/>
    </row>
    <row r="12" spans="1:292" ht="79.150000000000006" customHeight="1" x14ac:dyDescent="0.25">
      <c r="A12" s="297"/>
      <c r="B12" s="299"/>
      <c r="C12" s="306"/>
      <c r="D12" s="196" t="s">
        <v>282</v>
      </c>
      <c r="E12" s="308"/>
      <c r="F12" s="310"/>
      <c r="G12" s="297"/>
      <c r="H12" s="295"/>
      <c r="I12" s="318"/>
      <c r="J12" s="320"/>
      <c r="K12" s="295"/>
      <c r="L12" s="315"/>
      <c r="M12" s="315"/>
      <c r="N12" s="295"/>
      <c r="O12" s="193">
        <v>3</v>
      </c>
      <c r="P12" s="190" t="s">
        <v>484</v>
      </c>
      <c r="Q12" s="193" t="str">
        <f t="shared" si="0"/>
        <v>Probabilidad</v>
      </c>
      <c r="R12" s="193" t="s">
        <v>269</v>
      </c>
      <c r="S12" s="193" t="s">
        <v>270</v>
      </c>
      <c r="T12" s="194">
        <f>VLOOKUP(R12&amp;S12,[4]Hoja1!$Q$4:$R$9,2,0)</f>
        <v>0.45</v>
      </c>
      <c r="U12" s="193" t="s">
        <v>271</v>
      </c>
      <c r="V12" s="193" t="s">
        <v>272</v>
      </c>
      <c r="W12" s="193" t="s">
        <v>273</v>
      </c>
      <c r="X12" s="194">
        <f>IF(Q12="Probabilidad",($J$10*T12),IF(Q12="Impacto"," "))</f>
        <v>0.18000000000000002</v>
      </c>
      <c r="Y12" s="194" t="str">
        <f>IF(Z12&lt;=20%,'[4]Tabla probabilidad'!$B$5,IF(Z12&lt;=40%,'[4]Tabla probabilidad'!$B$6,IF(Z12&lt;=60%,'[4]Tabla probabilidad'!$B$7,IF(Z12&lt;=80%,'[4]Tabla probabilidad'!$B$8,IF(Z12&lt;=100%,'[4]Tabla probabilidad'!$B$9)))))</f>
        <v>Baja</v>
      </c>
      <c r="Z12" s="194">
        <f>IF(R12="Preventivo",(J10-(J10*T12)),IF(R12="Detectivo",(J10-(J10*T12)),IF(R12="Correctivo",(J10))))</f>
        <v>0.22</v>
      </c>
      <c r="AA12" s="317"/>
      <c r="AB12" s="317"/>
      <c r="AC12" s="194" t="str">
        <f t="shared" si="1"/>
        <v>Menor</v>
      </c>
      <c r="AD12" s="194">
        <f>IF(Q12="Probabilidad",(($M$10-0)),IF(Q12="Impacto",($M$10-($M$10*T12))))</f>
        <v>0.4</v>
      </c>
      <c r="AE12" s="317"/>
      <c r="AF12" s="317"/>
      <c r="AG12" s="325"/>
      <c r="AH12" s="432"/>
      <c r="AI12" s="220" t="s">
        <v>485</v>
      </c>
      <c r="AJ12" s="203" t="s">
        <v>482</v>
      </c>
      <c r="AK12" s="204"/>
      <c r="AL12" s="209">
        <v>44571</v>
      </c>
      <c r="AM12" s="210">
        <v>44652</v>
      </c>
      <c r="AN12" s="435"/>
    </row>
    <row r="13" spans="1:292" ht="62.45" customHeight="1" x14ac:dyDescent="0.25">
      <c r="A13" s="295">
        <v>2</v>
      </c>
      <c r="B13" s="301" t="s">
        <v>284</v>
      </c>
      <c r="C13" s="295" t="s">
        <v>285</v>
      </c>
      <c r="D13" s="198" t="s">
        <v>486</v>
      </c>
      <c r="E13" s="313" t="s">
        <v>287</v>
      </c>
      <c r="F13" s="309" t="s">
        <v>288</v>
      </c>
      <c r="G13" s="295" t="s">
        <v>289</v>
      </c>
      <c r="H13" s="298">
        <v>6</v>
      </c>
      <c r="I13" s="318" t="str">
        <f>IF(H13&lt;=2,'[4]Tabla probabilidad'!$B$5,IF(H13&lt;=24,'[4]Tabla probabilidad'!$B$6,IF(H13&lt;=500,'[4]Tabla probabilidad'!$B$7,IF(H13&lt;=5000,'[4]Tabla probabilidad'!$B$8,IF(H13&gt;5000,'[4]Tabla probabilidad'!$B$9)))))</f>
        <v>Baja</v>
      </c>
      <c r="J13" s="320">
        <f>IF(H13&lt;=2,'[4]Tabla probabilidad'!$D$5,IF(H13&lt;=24,'[4]Tabla probabilidad'!$D$6,IF(H13&lt;=500,'[4]Tabla probabilidad'!$D$7,IF(H13&lt;=5000,'[4]Tabla probabilidad'!$D$8,IF(H13&gt;5000,'[4]Tabla probabilidad'!$D$9)))))</f>
        <v>0.4</v>
      </c>
      <c r="K13" s="295" t="s">
        <v>290</v>
      </c>
      <c r="L13" s="295" t="str">
        <f>IF(K13="El riesgo afecta la imagen de alguna área de la organización","Leve",IF(K13="El riesgo afecta la imagen de la entidad internamente, de conocimiento general, nivel interno, alta dirección, contratista y/o de provedores","Menor",IF(K13="El riesgo afecta la imagen de la entidad con algunos usuarios de relevancia frente al logro de los objetivos","Moderado",IF(K13="El riesgo afecta la imagen de de la entidad con efecto publicitario sostenido a nivel del sector justicia","Mayor",IF(K13="El riesgo afecta la imagen de la entidad a nivel nacional, con efecto publicitarios sostenible a nivel país","Catastrófico",IF(K13="Impacto que afecte la ejecución presupuestal en un valor ≥0,5%.","Leve",IF(K13="Impacto que afecte la ejecución presupuestal en un valor ≥1%.","Menor",IF(K13="Impacto que afecte la ejecución presupuestal en un valor ≥5%.","Moderado",IF(K13="Impacto que afecte la ejecución presupuestal en un valor ≥20%.","Mayor",IF(K13="Impacto que afecte la ejecución presupuestal en un valor ≥50%.","Catastrófico",IF(K13="Incumplimiento máximo del 5% de la meta planeada","Leve",IF(K13="Incumplimiento máximo del 15% de la meta planeada","Menor",IF(K13="Incumplimiento máximo del 20% de la meta planeada","Moderado",IF(K13="Incumplimiento máximo del 50% de la meta planeada","Mayor",IF(K13="Incumplimiento máximo del 80% de la meta planeada","Catastrófico",IF(K13="Cualquier afectación a la violacion de los derechos de los ciudadanos se considera con consecuencias altas","Mayor",IF(K13="Cualquier afectación a la violacion de los derechos de los ciudadanos se considera con consecuencias desastrosas","Catastrófico",IF(K13="Afecta la Prestación del Servicio de Administración de Justicia en 5%","Leve",IF(K13="Afecta la Prestación del Servicio de Administración de Justicia en 10%","Menor",IF(K13="Afecta la Prestación del Servicio de Administración de Justicia en 15%","Moderado",IF(K13="Afecta la Prestación del Servicio de Administración de Justicia en 20%","Mayor",IF(K13="Afecta la Prestación del Servicio de Administración de Justicia en más del 50%","Catastrófico",IF(K13="Cualquier acto indebido de los servidores judiciales genera altas consecuencias para la entidad","Mayor",IF(K13="Cualquier acto indebido de los servidores judiciales genera consecuencias desastrosas para la entidad","Catastrófico",IF(K13="Si el hecho llegara a presentarse, tendría consecuencias o efectos mínimos sobre la entidad","Leve",IF(K13="Si el hecho llegara a presentarse, tendría bajo impacto o efecto sobre la entidad","Menor",IF(K13="Si el hecho llegara a presentarse, tendría medianas consecuencias o efectos sobre la entidad","Moderado",IF(K13="Si el hecho llegara a presentarse, tendría altas consecuencias o efectos sobre la entidad","Mayor",IF(K13="Si el hecho llegara a presentarse, tendría desastrosas consecuencias o efectos sobre la entidad","Catastrófico")))))))))))))))))))))))))))))</f>
        <v>Leve</v>
      </c>
      <c r="M13" s="295" t="str">
        <f>IF(K13="El riesgo afecta la imagen de alguna área de la organización","20%",IF(K13="El riesgo afecta la imagen de la entidad internamente, de conocimiento general, nivel interno, alta dirección, contratista y/o de provedores","40%",IF(K13="El riesgo afecta la imagen de la entidad con algunos usuarios de relevancia frente al logro de los objetivos","60%",IF(K13="El riesgo afecta la imagen de de la entidad con efecto publicitario sostenido a nivel del sector justicia","80%",IF(K13="El riesgo afecta la imagen de la entidad a nivel nacional, con efecto publicitarios sostenible a nivel país","100%",IF(K13="Impacto que afecte la ejecución presupuestal en un valor ≥0,5%.","20%",IF(K13="Impacto que afecte la ejecución presupuestal en un valor ≥1%.","40%",IF(K13="Impacto que afecte la ejecución presupuestal en un valor ≥5%.","60%",IF(K13="Impacto que afecte la ejecución presupuestal en un valor ≥20%.","80%",IF(K13="Impacto que afecte la ejecución presupuestal en un valor ≥50%.","100%",IF(K13="Incumplimiento máximo del 5% de la meta planeada","20%",IF(K13="Incumplimiento máximo del 15% de la meta planeada","40%",IF(K13="Incumplimiento máximo del 20% de la meta planeada","60%",IF(K13="Incumplimiento máximo del 50% de la meta planeada","80%",IF(K13="Incumplimiento máximo del 80% de la meta planeada","100%",IF(K13="Cualquier afectación a la violacion de los derechos de los ciudadanos se considera con consecuencias altas","80%",IF(K13="Cualquier afectación a la violacion de los derechos de los ciudadanos se considera con consecuencias desastrosas","100%",IF(K13="Afecta la Prestación del Servicio de Administración de Justicia en 5%","20%",IF(K13="Afecta la Prestación del Servicio de Administración de Justicia en 10%","40%",IF(K13="Afecta la Prestación del Servicio de Administración de Justicia en 15%","60%",IF(K13="Afecta la Prestación del Servicio de Administración de Justicia en 20%","80%",IF(K13="Afecta la Prestación del Servicio de Administración de Justicia en más del 50%","100%",IF(K13="Cualquier acto indebido de los servidores judiciales genera altas consecuencias para la entidad","80%",IF(K13="Cualquier acto indebido de los servidores judiciales genera consecuencias desastrosas para la entidad","100%",IF(K13="Si el hecho llegara a presentarse, tendría consecuencias o efectos mínimos sobre la entidad","20%",IF(K13="Si el hecho llegara a presentarse, tendría bajo impacto o efecto sobre la entidad","40%",IF(K13="Si el hecho llegara a presentarse, tendría medianas consecuencias o efectos sobre la entidad","60%",IF(K13="Si el hecho llegara a presentarse, tendría altas consecuencias o efectos sobre la entidad","80%",IF(K13="Si el hecho llegara a presentarse, tendría desastrosas consecuencias o efectos sobre la entidad","100%")))))))))))))))))))))))))))))</f>
        <v>20%</v>
      </c>
      <c r="N13" s="295" t="str">
        <f>VLOOKUP((I13&amp;L13),[4]Hoja1!$B$4:$C$28,2,0)</f>
        <v>Bajo</v>
      </c>
      <c r="O13" s="193">
        <v>1</v>
      </c>
      <c r="P13" s="189" t="s">
        <v>487</v>
      </c>
      <c r="Q13" s="193" t="str">
        <f t="shared" si="0"/>
        <v>Probabilidad</v>
      </c>
      <c r="R13" s="193" t="s">
        <v>269</v>
      </c>
      <c r="S13" s="193" t="s">
        <v>270</v>
      </c>
      <c r="T13" s="194">
        <f>VLOOKUP(R13&amp;S13,[4]Hoja1!$Q$4:$R$9,2,0)</f>
        <v>0.45</v>
      </c>
      <c r="U13" s="193" t="s">
        <v>271</v>
      </c>
      <c r="V13" s="193" t="s">
        <v>272</v>
      </c>
      <c r="W13" s="193" t="s">
        <v>273</v>
      </c>
      <c r="X13" s="194">
        <f>IF(Q13="Probabilidad",($J$13*T13),IF(Q13="Impacto"," "))</f>
        <v>0.18000000000000002</v>
      </c>
      <c r="Y13" s="194" t="str">
        <f>IF(Z13&lt;=20%,'[4]Tabla probabilidad'!$B$5,IF(Z13&lt;=40%,'[4]Tabla probabilidad'!$B$6,IF(Z13&lt;=60%,'[4]Tabla probabilidad'!$B$7,IF(Z13&lt;=80%,'[4]Tabla probabilidad'!$B$8,IF(Z13&lt;=100%,'[4]Tabla probabilidad'!$B$9)))))</f>
        <v>Baja</v>
      </c>
      <c r="Z13" s="194">
        <f>IF(R13="Preventivo",(J13-(J13*T13)),IF(R13="Detectivo",(J13-(J13*T13)),IF(R13="Correctivo",(J13))))</f>
        <v>0.22</v>
      </c>
      <c r="AA13" s="316" t="str">
        <f>IF(AB13&lt;=20%,'[4]Tabla probabilidad'!$B$5,IF(AB13&lt;=40%,'[4]Tabla probabilidad'!$B$6,IF(AB13&lt;=60%,'[4]Tabla probabilidad'!$B$7,IF(AB13&lt;=80%,'[4]Tabla probabilidad'!$B$8,IF(AB13&lt;=100%,'[4]Tabla probabilidad'!$B$9)))))</f>
        <v>Baja</v>
      </c>
      <c r="AB13" s="316">
        <f>AVERAGE(Z13:Z15)</f>
        <v>0.22</v>
      </c>
      <c r="AC13" s="194" t="str">
        <f t="shared" si="1"/>
        <v>Leve</v>
      </c>
      <c r="AD13" s="194">
        <f>IF(Q13="Probabilidad",(($M$13-0)),IF(Q13="Impacto",($M$13-($M$13*T13))))</f>
        <v>0.2</v>
      </c>
      <c r="AE13" s="316" t="str">
        <f>IF(AF13&lt;=20%,"Leve",IF(AF13&lt;=40%,"Menor",IF(AF13&lt;=60%,"Moderado",IF(AF13&lt;=80%,"Mayor",IF(AF13&lt;=100%,"Catastrófico")))))</f>
        <v>Leve</v>
      </c>
      <c r="AF13" s="316">
        <f>AVERAGE(AD13:AD15)</f>
        <v>0.20000000000000004</v>
      </c>
      <c r="AG13" s="301" t="str">
        <f>VLOOKUP(AA13&amp;AE13,[4]Hoja1!$B$4:$C$28,2,0)</f>
        <v>Bajo</v>
      </c>
      <c r="AH13" s="302" t="s">
        <v>274</v>
      </c>
      <c r="AI13" s="205" t="s">
        <v>487</v>
      </c>
      <c r="AJ13" s="203" t="s">
        <v>482</v>
      </c>
      <c r="AK13" s="204"/>
      <c r="AL13" s="209">
        <v>44571</v>
      </c>
      <c r="AM13" s="210">
        <v>44652</v>
      </c>
      <c r="AN13" s="226" t="s">
        <v>488</v>
      </c>
    </row>
    <row r="14" spans="1:292" ht="57.75" customHeight="1" x14ac:dyDescent="0.25">
      <c r="A14" s="295"/>
      <c r="B14" s="302"/>
      <c r="C14" s="295"/>
      <c r="D14" s="199" t="s">
        <v>292</v>
      </c>
      <c r="E14" s="314"/>
      <c r="F14" s="314"/>
      <c r="G14" s="295"/>
      <c r="H14" s="299"/>
      <c r="I14" s="318"/>
      <c r="J14" s="320"/>
      <c r="K14" s="295"/>
      <c r="L14" s="315"/>
      <c r="M14" s="315"/>
      <c r="N14" s="295"/>
      <c r="O14" s="193">
        <v>2</v>
      </c>
      <c r="P14" s="189" t="s">
        <v>293</v>
      </c>
      <c r="Q14" s="193" t="str">
        <f t="shared" si="0"/>
        <v>Probabilidad</v>
      </c>
      <c r="R14" s="193" t="s">
        <v>269</v>
      </c>
      <c r="S14" s="193" t="s">
        <v>270</v>
      </c>
      <c r="T14" s="194">
        <f>VLOOKUP(R14&amp;S14,[4]Hoja1!$Q$4:$R$9,2,0)</f>
        <v>0.45</v>
      </c>
      <c r="U14" s="193" t="s">
        <v>271</v>
      </c>
      <c r="V14" s="193" t="s">
        <v>272</v>
      </c>
      <c r="W14" s="193" t="s">
        <v>273</v>
      </c>
      <c r="X14" s="194">
        <f>IF(Q14="Probabilidad",($J$13*T14),IF(Q14="Impacto"," "))</f>
        <v>0.18000000000000002</v>
      </c>
      <c r="Y14" s="194" t="str">
        <f>IF(Z14&lt;=20%,'[4]Tabla probabilidad'!$B$5,IF(Z14&lt;=40%,'[4]Tabla probabilidad'!$B$6,IF(Z14&lt;=60%,'[4]Tabla probabilidad'!$B$7,IF(Z14&lt;=80%,'[4]Tabla probabilidad'!$B$8,IF(Z14&lt;=100%,'[4]Tabla probabilidad'!$B$9)))))</f>
        <v>Baja</v>
      </c>
      <c r="Z14" s="194">
        <f>IF(R14="Preventivo",(J13-(J13*T14)),IF(R14="Detectivo",(J13-(J13*T14)),IF(R14="Correctivo",(J13))))</f>
        <v>0.22</v>
      </c>
      <c r="AA14" s="317"/>
      <c r="AB14" s="317"/>
      <c r="AC14" s="194" t="str">
        <f t="shared" si="1"/>
        <v>Leve</v>
      </c>
      <c r="AD14" s="194">
        <f>IF(Q14="Probabilidad",(($M$13-0)),IF(Q14="Impacto",($M$13-($M$13*T14))))</f>
        <v>0.2</v>
      </c>
      <c r="AE14" s="317"/>
      <c r="AF14" s="317"/>
      <c r="AG14" s="302"/>
      <c r="AH14" s="302"/>
      <c r="AI14" s="205" t="s">
        <v>489</v>
      </c>
      <c r="AJ14" s="203" t="s">
        <v>482</v>
      </c>
      <c r="AK14" s="204"/>
      <c r="AL14" s="209">
        <v>44571</v>
      </c>
      <c r="AM14" s="210">
        <v>44652</v>
      </c>
      <c r="AN14" s="436" t="s">
        <v>490</v>
      </c>
    </row>
    <row r="15" spans="1:292" ht="60" x14ac:dyDescent="0.25">
      <c r="A15" s="295"/>
      <c r="B15" s="302"/>
      <c r="C15" s="295"/>
      <c r="D15" s="199" t="s">
        <v>294</v>
      </c>
      <c r="E15" s="314"/>
      <c r="F15" s="314"/>
      <c r="G15" s="295"/>
      <c r="H15" s="299"/>
      <c r="I15" s="318"/>
      <c r="J15" s="320"/>
      <c r="K15" s="295"/>
      <c r="L15" s="315"/>
      <c r="M15" s="315"/>
      <c r="N15" s="295"/>
      <c r="O15" s="193">
        <v>3</v>
      </c>
      <c r="P15" s="189" t="s">
        <v>295</v>
      </c>
      <c r="Q15" s="193" t="str">
        <f t="shared" si="0"/>
        <v>Probabilidad</v>
      </c>
      <c r="R15" s="193" t="s">
        <v>269</v>
      </c>
      <c r="S15" s="193" t="s">
        <v>270</v>
      </c>
      <c r="T15" s="194">
        <f>VLOOKUP(R15&amp;S15,[4]Hoja1!$Q$4:$R$9,2,0)</f>
        <v>0.45</v>
      </c>
      <c r="U15" s="193" t="s">
        <v>271</v>
      </c>
      <c r="V15" s="193" t="s">
        <v>272</v>
      </c>
      <c r="W15" s="193" t="s">
        <v>273</v>
      </c>
      <c r="X15" s="194">
        <f>IF(Q15="Probabilidad",($J$13*T15),IF(Q15="Impacto"," "))</f>
        <v>0.18000000000000002</v>
      </c>
      <c r="Y15" s="194" t="str">
        <f>IF(Z15&lt;=20%,'[4]Tabla probabilidad'!$B$5,IF(Z15&lt;=40%,'[4]Tabla probabilidad'!$B$6,IF(Z15&lt;=60%,'[4]Tabla probabilidad'!$B$7,IF(Z15&lt;=80%,'[4]Tabla probabilidad'!$B$8,IF(Z15&lt;=100%,'[4]Tabla probabilidad'!$B$9)))))</f>
        <v>Baja</v>
      </c>
      <c r="Z15" s="194">
        <f>IF(R15="Preventivo",(J13-(J13*T15)),IF(R15="Detectivo",(J13-(J13*T15)),IF(R15="Correctivo",(J13))))</f>
        <v>0.22</v>
      </c>
      <c r="AA15" s="317"/>
      <c r="AB15" s="317"/>
      <c r="AC15" s="194" t="str">
        <f t="shared" si="1"/>
        <v>Leve</v>
      </c>
      <c r="AD15" s="194">
        <f>IF(Q15="Probabilidad",(($M$13-0)),IF(Q15="Impacto",($M$13-($M$13*T15))))</f>
        <v>0.2</v>
      </c>
      <c r="AE15" s="317"/>
      <c r="AF15" s="317"/>
      <c r="AG15" s="302"/>
      <c r="AH15" s="302"/>
      <c r="AI15" s="205" t="s">
        <v>295</v>
      </c>
      <c r="AJ15" s="203" t="s">
        <v>482</v>
      </c>
      <c r="AK15" s="204"/>
      <c r="AL15" s="209">
        <v>44571</v>
      </c>
      <c r="AM15" s="210">
        <v>44652</v>
      </c>
      <c r="AN15" s="436"/>
    </row>
    <row r="16" spans="1:292" ht="66.75" customHeight="1" x14ac:dyDescent="0.25">
      <c r="A16" s="297">
        <v>3</v>
      </c>
      <c r="B16" s="298" t="s">
        <v>296</v>
      </c>
      <c r="C16" s="297" t="s">
        <v>285</v>
      </c>
      <c r="D16" s="196" t="s">
        <v>297</v>
      </c>
      <c r="E16" s="307" t="s">
        <v>298</v>
      </c>
      <c r="F16" s="309" t="s">
        <v>299</v>
      </c>
      <c r="G16" s="297" t="s">
        <v>266</v>
      </c>
      <c r="H16" s="295">
        <v>4</v>
      </c>
      <c r="I16" s="318" t="str">
        <f>IF(H16&lt;=2,'[4]Tabla probabilidad'!$B$5,IF(H16&lt;=24,'[4]Tabla probabilidad'!$B$6,IF(H16&lt;=500,'[4]Tabla probabilidad'!$B$7,IF(H16&lt;=5000,'[4]Tabla probabilidad'!$B$8,IF(H16&gt;5000,'[4]Tabla probabilidad'!$B$9)))))</f>
        <v>Baja</v>
      </c>
      <c r="J16" s="320">
        <f>IF(H16&lt;=2,'[4]Tabla probabilidad'!$D$5,IF(H16&lt;=24,'[4]Tabla probabilidad'!$D$6,IF(H16&lt;=500,'[4]Tabla probabilidad'!$D$7,IF(H16&lt;=5000,'[4]Tabla probabilidad'!$D$8,IF(H16&gt;5000,'[4]Tabla probabilidad'!$D$9)))))</f>
        <v>0.4</v>
      </c>
      <c r="K16" s="295" t="s">
        <v>300</v>
      </c>
      <c r="L16" s="295" t="str">
        <f>IF(K16="El riesgo afecta la imagen de alguna área de la organización","Leve",IF(K16="El riesgo afecta la imagen de la entidad internamente, de conocimiento general, nivel interno, alta dirección, contratista y/o de provedores","Menor",IF(K16="El riesgo afecta la imagen de la entidad con algunos usuarios de relevancia frente al logro de los objetivos","Moderado",IF(K16="El riesgo afecta la imagen de de la entidad con efecto publicitario sostenido a nivel del sector justicia","Mayor",IF(K16="El riesgo afecta la imagen de la entidad a nivel nacional, con efecto publicitarios sostenible a nivel país","Catastrófico",IF(K16="Impacto que afecte la ejecución presupuestal en un valor ≥0,5%.","Leve",IF(K16="Impacto que afecte la ejecución presupuestal en un valor ≥1%.","Menor",IF(K16="Impacto que afecte la ejecución presupuestal en un valor ≥5%.","Moderado",IF(K16="Impacto que afecte la ejecución presupuestal en un valor ≥20%.","Mayor",IF(K16="Impacto que afecte la ejecución presupuestal en un valor ≥50%.","Catastrófico",IF(K16="Incumplimiento máximo del 5% de la meta planeada","Leve",IF(K16="Incumplimiento máximo del 15% de la meta planeada","Menor",IF(K16="Incumplimiento máximo del 20% de la meta planeada","Moderado",IF(K16="Incumplimiento máximo del 50% de la meta planeada","Mayor",IF(K16="Incumplimiento máximo del 80% de la meta planeada","Catastrófico",IF(K16="Cualquier afectación a la violacion de los derechos de los ciudadanos se considera con consecuencias altas","Mayor",IF(K16="Cualquier afectación a la violacion de los derechos de los ciudadanos se considera con consecuencias desastrosas","Catastrófico",IF(K16="Afecta la Prestación del Servicio de Administración de Justicia en 5%","Leve",IF(K16="Afecta la Prestación del Servicio de Administración de Justicia en 10%","Menor",IF(K16="Afecta la Prestación del Servicio de Administración de Justicia en 15%","Moderado",IF(K16="Afecta la Prestación del Servicio de Administración de Justicia en 20%","Mayor",IF(K16="Afecta la Prestación del Servicio de Administración de Justicia en más del 50%","Catastrófico",IF(K16="Cualquier acto indebido de los servidores judiciales genera altas consecuencias para la entidad","Mayor",IF(K16="Cualquier acto indebido de los servidores judiciales genera consecuencias desastrosas para la entidad","Catastrófico",IF(K16="Si el hecho llegara a presentarse, tendría consecuencias o efectos mínimos sobre la entidad","Leve",IF(K16="Si el hecho llegara a presentarse, tendría bajo impacto o efecto sobre la entidad","Menor",IF(K16="Si el hecho llegara a presentarse, tendría medianas consecuencias o efectos sobre la entidad","Moderado",IF(K16="Si el hecho llegara a presentarse, tendría altas consecuencias o efectos sobre la entidad","Mayor",IF(K16="Si el hecho llegara a presentarse, tendría desastrosas consecuencias o efectos sobre la entidad","Catastrófico")))))))))))))))))))))))))))))</f>
        <v>Leve</v>
      </c>
      <c r="M16" s="295" t="str">
        <f>IF(K16="El riesgo afecta la imagen de alguna área de la organización","20%",IF(K16="El riesgo afecta la imagen de la entidad internamente, de conocimiento general, nivel interno, alta dirección, contratista y/o de provedores","40%",IF(K16="El riesgo afecta la imagen de la entidad con algunos usuarios de relevancia frente al logro de los objetivos","60%",IF(K16="El riesgo afecta la imagen de de la entidad con efecto publicitario sostenido a nivel del sector justicia","80%",IF(K16="El riesgo afecta la imagen de la entidad a nivel nacional, con efecto publicitarios sostenible a nivel país","100%",IF(K16="Impacto que afecte la ejecución presupuestal en un valor ≥0,5%.","20%",IF(K16="Impacto que afecte la ejecución presupuestal en un valor ≥1%.","40%",IF(K16="Impacto que afecte la ejecución presupuestal en un valor ≥5%.","60%",IF(K16="Impacto que afecte la ejecución presupuestal en un valor ≥20%.","80%",IF(K16="Impacto que afecte la ejecución presupuestal en un valor ≥50%.","100%",IF(K16="Incumplimiento máximo del 5% de la meta planeada","20%",IF(K16="Incumplimiento máximo del 15% de la meta planeada","40%",IF(K16="Incumplimiento máximo del 20% de la meta planeada","60%",IF(K16="Incumplimiento máximo del 50% de la meta planeada","80%",IF(K16="Incumplimiento máximo del 80% de la meta planeada","100%",IF(K16="Cualquier afectación a la violacion de los derechos de los ciudadanos se considera con consecuencias altas","80%",IF(K16="Cualquier afectación a la violacion de los derechos de los ciudadanos se considera con consecuencias desastrosas","100%",IF(K16="Afecta la Prestación del Servicio de Administración de Justicia en 5%","20%",IF(K16="Afecta la Prestación del Servicio de Administración de Justicia en 10%","40%",IF(K16="Afecta la Prestación del Servicio de Administración de Justicia en 15%","60%",IF(K16="Afecta la Prestación del Servicio de Administración de Justicia en 20%","80%",IF(K16="Afecta la Prestación del Servicio de Administración de Justicia en más del 50%","100%",IF(K16="Cualquier acto indebido de los servidores judiciales genera altas consecuencias para la entidad","80%",IF(K16="Cualquier acto indebido de los servidores judiciales genera consecuencias desastrosas para la entidad","100%",IF(K16="Si el hecho llegara a presentarse, tendría consecuencias o efectos mínimos sobre la entidad","20%",IF(K16="Si el hecho llegara a presentarse, tendría bajo impacto o efecto sobre la entidad","40%",IF(K16="Si el hecho llegara a presentarse, tendría medianas consecuencias o efectos sobre la entidad","60%",IF(K16="Si el hecho llegara a presentarse, tendría altas consecuencias o efectos sobre la entidad","80%",IF(K16="Si el hecho llegara a presentarse, tendría desastrosas consecuencias o efectos sobre la entidad","100%")))))))))))))))))))))))))))))</f>
        <v>20%</v>
      </c>
      <c r="N16" s="295" t="str">
        <f>VLOOKUP((I16&amp;L16),[4]Hoja1!$B$4:$C$28,2,0)</f>
        <v>Bajo</v>
      </c>
      <c r="O16" s="193">
        <v>1</v>
      </c>
      <c r="P16" s="189" t="s">
        <v>301</v>
      </c>
      <c r="Q16" s="193" t="str">
        <f t="shared" si="0"/>
        <v>Probabilidad</v>
      </c>
      <c r="R16" s="193" t="s">
        <v>269</v>
      </c>
      <c r="S16" s="193" t="s">
        <v>270</v>
      </c>
      <c r="T16" s="194">
        <f>VLOOKUP(R16&amp;S16,[4]Hoja1!$Q$4:$R$9,2,0)</f>
        <v>0.45</v>
      </c>
      <c r="U16" s="193" t="s">
        <v>271</v>
      </c>
      <c r="V16" s="193" t="s">
        <v>272</v>
      </c>
      <c r="W16" s="193" t="s">
        <v>273</v>
      </c>
      <c r="X16" s="194">
        <f>IF(Q16="Probabilidad",($J$16*T16),IF(Q16="Impacto"," "))</f>
        <v>0.18000000000000002</v>
      </c>
      <c r="Y16" s="194" t="str">
        <f>IF(Z16&lt;=20%,'[4]Tabla probabilidad'!$B$5,IF(Z16&lt;=40%,'[4]Tabla probabilidad'!$B$6,IF(Z16&lt;=60%,'[4]Tabla probabilidad'!$B$7,IF(Z16&lt;=80%,'[4]Tabla probabilidad'!$B$8,IF(Z16&lt;=100%,'[4]Tabla probabilidad'!$B$9)))))</f>
        <v>Baja</v>
      </c>
      <c r="Z16" s="194">
        <f>IF(R16="Preventivo",(J16-(J16*T16)),IF(R16="Detectivo",(J16-(J16*T16)),IF(R16="Correctivo",(J16))))</f>
        <v>0.22</v>
      </c>
      <c r="AA16" s="316" t="str">
        <f>IF(AB16&lt;=20%,'[4]Tabla probabilidad'!$B$5,IF(AB16&lt;=40%,'[4]Tabla probabilidad'!$B$6,IF(AB16&lt;=60%,'[4]Tabla probabilidad'!$B$7,IF(AB16&lt;=80%,'[4]Tabla probabilidad'!$B$8,IF(AB16&lt;=100%,'[4]Tabla probabilidad'!$B$9)))))</f>
        <v>Baja</v>
      </c>
      <c r="AB16" s="316">
        <f>AVERAGE(Z16:Z19)</f>
        <v>0.22</v>
      </c>
      <c r="AC16" s="194" t="str">
        <f t="shared" si="1"/>
        <v>Leve</v>
      </c>
      <c r="AD16" s="194">
        <f>IF(Q16="Probabilidad",(($M$16-0)),IF(Q16="Impacto",($M$16-($M$16*T16))))</f>
        <v>0.2</v>
      </c>
      <c r="AE16" s="316" t="str">
        <f>IF(AF16&lt;=20%,"Leve",IF(AF16&lt;=40%,"Menor",IF(AF16&lt;=60%,"Moderado",IF(AF16&lt;=80%,"Mayor",IF(AF16&lt;=100%,"Catastrófico")))))</f>
        <v>Leve</v>
      </c>
      <c r="AF16" s="316">
        <f>AVERAGE(AD16:AD19)</f>
        <v>0.2</v>
      </c>
      <c r="AG16" s="301" t="str">
        <f>VLOOKUP(AA16&amp;AE16,[4]Hoja1!$B$4:$C$28,2,0)</f>
        <v>Bajo</v>
      </c>
      <c r="AH16" s="301" t="s">
        <v>274</v>
      </c>
      <c r="AI16" s="205" t="s">
        <v>301</v>
      </c>
      <c r="AJ16" s="203" t="s">
        <v>482</v>
      </c>
      <c r="AK16" s="204"/>
      <c r="AL16" s="209">
        <v>44571</v>
      </c>
      <c r="AM16" s="210">
        <v>44652</v>
      </c>
      <c r="AN16" s="227" t="s">
        <v>491</v>
      </c>
    </row>
    <row r="17" spans="1:40" ht="69" customHeight="1" x14ac:dyDescent="0.25">
      <c r="A17" s="297"/>
      <c r="B17" s="299"/>
      <c r="C17" s="297"/>
      <c r="D17" s="136" t="s">
        <v>302</v>
      </c>
      <c r="E17" s="308"/>
      <c r="F17" s="310"/>
      <c r="G17" s="297"/>
      <c r="H17" s="295"/>
      <c r="I17" s="318"/>
      <c r="J17" s="320"/>
      <c r="K17" s="295"/>
      <c r="L17" s="315"/>
      <c r="M17" s="315"/>
      <c r="N17" s="295"/>
      <c r="O17" s="193">
        <v>2</v>
      </c>
      <c r="P17" s="188" t="s">
        <v>303</v>
      </c>
      <c r="Q17" s="193" t="str">
        <f t="shared" si="0"/>
        <v>Probabilidad</v>
      </c>
      <c r="R17" s="193" t="s">
        <v>269</v>
      </c>
      <c r="S17" s="193" t="s">
        <v>270</v>
      </c>
      <c r="T17" s="194">
        <f>VLOOKUP(R17&amp;S17,[4]Hoja1!$Q$4:$R$9,2,0)</f>
        <v>0.45</v>
      </c>
      <c r="U17" s="193" t="s">
        <v>271</v>
      </c>
      <c r="V17" s="193" t="s">
        <v>272</v>
      </c>
      <c r="W17" s="193" t="s">
        <v>273</v>
      </c>
      <c r="X17" s="194">
        <f>IF(Q17="Probabilidad",($J$16*T17),IF(Q17="Impacto"," "))</f>
        <v>0.18000000000000002</v>
      </c>
      <c r="Y17" s="194" t="str">
        <f>IF(Z17&lt;=20%,'[4]Tabla probabilidad'!$B$5,IF(Z17&lt;=40%,'[4]Tabla probabilidad'!$B$6,IF(Z17&lt;=60%,'[4]Tabla probabilidad'!$B$7,IF(Z17&lt;=80%,'[4]Tabla probabilidad'!$B$8,IF(Z17&lt;=100%,'[4]Tabla probabilidad'!$B$9)))))</f>
        <v>Baja</v>
      </c>
      <c r="Z17" s="194">
        <f>IF(R17="Preventivo",(J16-(J16*T17)),IF(R17="Detectivo",(J16-(J16*T17)),IF(R17="Correctivo",(J16))))</f>
        <v>0.22</v>
      </c>
      <c r="AA17" s="317"/>
      <c r="AB17" s="317"/>
      <c r="AC17" s="194" t="str">
        <f t="shared" si="1"/>
        <v>Leve</v>
      </c>
      <c r="AD17" s="194">
        <f>IF(Q17="Probabilidad",(($M$16-0)),IF(Q17="Impacto",($M$16-($M$16*T17))))</f>
        <v>0.2</v>
      </c>
      <c r="AE17" s="317"/>
      <c r="AF17" s="317"/>
      <c r="AG17" s="302"/>
      <c r="AH17" s="302"/>
      <c r="AI17" s="207" t="s">
        <v>303</v>
      </c>
      <c r="AJ17" s="203" t="s">
        <v>482</v>
      </c>
      <c r="AK17" s="204"/>
      <c r="AL17" s="209">
        <v>44571</v>
      </c>
      <c r="AM17" s="210">
        <v>44652</v>
      </c>
      <c r="AN17" s="217" t="s">
        <v>492</v>
      </c>
    </row>
    <row r="18" spans="1:40" ht="75.75" customHeight="1" x14ac:dyDescent="0.25">
      <c r="A18" s="297"/>
      <c r="B18" s="299"/>
      <c r="C18" s="297"/>
      <c r="D18" s="136" t="s">
        <v>304</v>
      </c>
      <c r="E18" s="308"/>
      <c r="F18" s="310"/>
      <c r="G18" s="297"/>
      <c r="H18" s="295"/>
      <c r="I18" s="318"/>
      <c r="J18" s="320"/>
      <c r="K18" s="295"/>
      <c r="L18" s="315"/>
      <c r="M18" s="315"/>
      <c r="N18" s="295"/>
      <c r="O18" s="193">
        <v>3</v>
      </c>
      <c r="P18" s="189" t="s">
        <v>305</v>
      </c>
      <c r="Q18" s="193" t="str">
        <f t="shared" si="0"/>
        <v>Probabilidad</v>
      </c>
      <c r="R18" s="193" t="s">
        <v>269</v>
      </c>
      <c r="S18" s="193" t="s">
        <v>270</v>
      </c>
      <c r="T18" s="194">
        <f>VLOOKUP(R18&amp;S18,[4]Hoja1!$Q$4:$R$9,2,0)</f>
        <v>0.45</v>
      </c>
      <c r="U18" s="193" t="s">
        <v>271</v>
      </c>
      <c r="V18" s="193" t="s">
        <v>272</v>
      </c>
      <c r="W18" s="193" t="s">
        <v>273</v>
      </c>
      <c r="X18" s="194">
        <f>IF(Q18="Probabilidad",($J$16*T18),IF(Q18="Impacto"," "))</f>
        <v>0.18000000000000002</v>
      </c>
      <c r="Y18" s="194" t="str">
        <f>IF(Z18&lt;=20%,'[4]Tabla probabilidad'!$B$5,IF(Z18&lt;=40%,'[4]Tabla probabilidad'!$B$6,IF(Z18&lt;=60%,'[4]Tabla probabilidad'!$B$7,IF(Z18&lt;=80%,'[4]Tabla probabilidad'!$B$8,IF(Z18&lt;=100%,'[4]Tabla probabilidad'!$B$9)))))</f>
        <v>Baja</v>
      </c>
      <c r="Z18" s="194">
        <f>IF(R18="Preventivo",(J16-(J16*T18)),IF(R18="Detectivo",(J16-(J16*T18)),IF(R18="Correctivo",(J16))))</f>
        <v>0.22</v>
      </c>
      <c r="AA18" s="317"/>
      <c r="AB18" s="317"/>
      <c r="AC18" s="194" t="str">
        <f t="shared" si="1"/>
        <v>Leve</v>
      </c>
      <c r="AD18" s="194">
        <f>IF(Q18="Probabilidad",(($M$16-0)),IF(Q18="Impacto",($M$16-($M$16*T18))))</f>
        <v>0.2</v>
      </c>
      <c r="AE18" s="317"/>
      <c r="AF18" s="317"/>
      <c r="AG18" s="302"/>
      <c r="AH18" s="302"/>
      <c r="AI18" s="205" t="s">
        <v>305</v>
      </c>
      <c r="AJ18" s="203" t="s">
        <v>482</v>
      </c>
      <c r="AK18" s="204"/>
      <c r="AL18" s="209">
        <v>44571</v>
      </c>
      <c r="AM18" s="210">
        <v>44652</v>
      </c>
      <c r="AN18" s="217" t="s">
        <v>493</v>
      </c>
    </row>
    <row r="19" spans="1:40" ht="64.5" customHeight="1" x14ac:dyDescent="0.25">
      <c r="A19" s="297"/>
      <c r="B19" s="300"/>
      <c r="C19" s="297"/>
      <c r="D19" s="197" t="s">
        <v>494</v>
      </c>
      <c r="E19" s="322"/>
      <c r="F19" s="323"/>
      <c r="G19" s="297"/>
      <c r="H19" s="295"/>
      <c r="I19" s="318"/>
      <c r="J19" s="320"/>
      <c r="K19" s="295"/>
      <c r="L19" s="315"/>
      <c r="M19" s="315"/>
      <c r="N19" s="295"/>
      <c r="O19" s="193">
        <v>4</v>
      </c>
      <c r="P19" s="190" t="s">
        <v>307</v>
      </c>
      <c r="Q19" s="193" t="str">
        <f t="shared" si="0"/>
        <v>Probabilidad</v>
      </c>
      <c r="R19" s="193" t="s">
        <v>269</v>
      </c>
      <c r="S19" s="193" t="s">
        <v>270</v>
      </c>
      <c r="T19" s="194">
        <f>VLOOKUP(R19&amp;S19,[4]Hoja1!$Q$4:$R$9,2,0)</f>
        <v>0.45</v>
      </c>
      <c r="U19" s="193" t="s">
        <v>271</v>
      </c>
      <c r="V19" s="193" t="s">
        <v>272</v>
      </c>
      <c r="W19" s="193" t="s">
        <v>273</v>
      </c>
      <c r="X19" s="194">
        <f>IF(Q19="Probabilidad",($J$16*T19),IF(Q19="Impacto"," "))</f>
        <v>0.18000000000000002</v>
      </c>
      <c r="Y19" s="194" t="str">
        <f>IF(Z19&lt;=20%,'[4]Tabla probabilidad'!$B$5,IF(Z19&lt;=40%,'[4]Tabla probabilidad'!$B$6,IF(Z19&lt;=60%,'[4]Tabla probabilidad'!$B$7,IF(Z19&lt;=80%,'[4]Tabla probabilidad'!$B$8,IF(Z19&lt;=100%,'[4]Tabla probabilidad'!$B$9)))))</f>
        <v>Baja</v>
      </c>
      <c r="Z19" s="194">
        <f>IF(R19="Preventivo",(J16-(J16*T19)),IF(R19="Detectivo",(J16-(J16*T19)),IF(R19="Correctivo",(J16))))</f>
        <v>0.22</v>
      </c>
      <c r="AA19" s="321"/>
      <c r="AB19" s="321"/>
      <c r="AC19" s="194" t="str">
        <f t="shared" si="1"/>
        <v>Leve</v>
      </c>
      <c r="AD19" s="194">
        <f>IF(Q19="Probabilidad",(($M$16-0)),IF(Q19="Impacto",($M$16-($M$16*T19))))</f>
        <v>0.2</v>
      </c>
      <c r="AE19" s="321"/>
      <c r="AF19" s="321"/>
      <c r="AG19" s="303"/>
      <c r="AH19" s="303"/>
      <c r="AI19" s="206" t="s">
        <v>307</v>
      </c>
      <c r="AJ19" s="203" t="s">
        <v>482</v>
      </c>
      <c r="AK19" s="204"/>
      <c r="AL19" s="209">
        <v>44571</v>
      </c>
      <c r="AM19" s="210">
        <v>44652</v>
      </c>
      <c r="AN19" s="216" t="s">
        <v>495</v>
      </c>
    </row>
    <row r="20" spans="1:40" ht="57" customHeight="1" x14ac:dyDescent="0.25">
      <c r="A20" s="297">
        <v>4</v>
      </c>
      <c r="B20" s="298" t="s">
        <v>308</v>
      </c>
      <c r="C20" s="297" t="s">
        <v>285</v>
      </c>
      <c r="D20" s="196" t="s">
        <v>309</v>
      </c>
      <c r="E20" s="307" t="s">
        <v>310</v>
      </c>
      <c r="F20" s="309" t="s">
        <v>311</v>
      </c>
      <c r="G20" s="297" t="s">
        <v>266</v>
      </c>
      <c r="H20" s="297">
        <v>4</v>
      </c>
      <c r="I20" s="318" t="str">
        <f>IF(H20&lt;=2,'[4]Tabla probabilidad'!$B$5,IF(H20&lt;=24,'[4]Tabla probabilidad'!$B$6,IF(H20&lt;=500,'[4]Tabla probabilidad'!$B$7,IF(H20&lt;=5000,'[4]Tabla probabilidad'!$B$8,IF(H20&gt;5000,'[4]Tabla probabilidad'!$B$9)))))</f>
        <v>Baja</v>
      </c>
      <c r="J20" s="320">
        <f>IF(H20&lt;=2,'[4]Tabla probabilidad'!$D$5,IF(H20&lt;=24,'[4]Tabla probabilidad'!$D$6,IF(H20&lt;=500,'[4]Tabla probabilidad'!$D$7,IF(H20&lt;=5000,'[4]Tabla probabilidad'!$D$8,IF(H20&gt;5000,'[4]Tabla probabilidad'!$D$9)))))</f>
        <v>0.4</v>
      </c>
      <c r="K20" s="295" t="s">
        <v>267</v>
      </c>
      <c r="L20" s="295" t="str">
        <f>IF(K20="El riesgo afecta la imagen de alguna área de la organización","Leve",IF(K20="El riesgo afecta la imagen de la entidad internamente, de conocimiento general, nivel interno, alta dirección, contratista y/o de provedores","Menor",IF(K20="El riesgo afecta la imagen de la entidad con algunos usuarios de relevancia frente al logro de los objetivos","Moderado",IF(K20="El riesgo afecta la imagen de de la entidad con efecto publicitario sostenido a nivel del sector justicia","Mayor",IF(K20="El riesgo afecta la imagen de la entidad a nivel nacional, con efecto publicitarios sostenible a nivel país","Catastrófico",IF(K20="Impacto que afecte la ejecución presupuestal en un valor ≥0,5%.","Leve",IF(K20="Impacto que afecte la ejecución presupuestal en un valor ≥1%.","Menor",IF(K20="Impacto que afecte la ejecución presupuestal en un valor ≥5%.","Moderado",IF(K20="Impacto que afecte la ejecución presupuestal en un valor ≥20%.","Mayor",IF(K20="Impacto que afecte la ejecución presupuestal en un valor ≥50%.","Catastrófico",IF(K20="Incumplimiento máximo del 5% de la meta planeada","Leve",IF(K20="Incumplimiento máximo del 15% de la meta planeada","Menor",IF(K20="Incumplimiento máximo del 20% de la meta planeada","Moderado",IF(K20="Incumplimiento máximo del 50% de la meta planeada","Mayor",IF(K20="Incumplimiento máximo del 80% de la meta planeada","Catastrófico",IF(K20="Cualquier afectación a la violacion de los derechos de los ciudadanos se considera con consecuencias altas","Mayor",IF(K20="Cualquier afectación a la violacion de los derechos de los ciudadanos se considera con consecuencias desastrosas","Catastrófico",IF(K20="Afecta la Prestación del Servicio de Administración de Justicia en 5%","Leve",IF(K20="Afecta la Prestación del Servicio de Administración de Justicia en 10%","Menor",IF(K20="Afecta la Prestación del Servicio de Administración de Justicia en 15%","Moderado",IF(K20="Afecta la Prestación del Servicio de Administración de Justicia en 20%","Mayor",IF(K20="Afecta la Prestación del Servicio de Administración de Justicia en más del 50%","Catastrófico",IF(K20="Cualquier acto indebido de los servidores judiciales genera altas consecuencias para la entidad","Mayor",IF(K20="Cualquier acto indebido de los servidores judiciales genera consecuencias desastrosas para la entidad","Catastrófico",IF(K20="Si el hecho llegara a presentarse, tendría consecuencias o efectos mínimos sobre la entidad","Leve",IF(K20="Si el hecho llegara a presentarse, tendría bajo impacto o efecto sobre la entidad","Menor",IF(K20="Si el hecho llegara a presentarse, tendría medianas consecuencias o efectos sobre la entidad","Moderado",IF(K20="Si el hecho llegara a presentarse, tendría altas consecuencias o efectos sobre la entidad","Mayor",IF(K20="Si el hecho llegara a presentarse, tendría desastrosas consecuencias o efectos sobre la entidad","Catastrófico")))))))))))))))))))))))))))))</f>
        <v>Menor</v>
      </c>
      <c r="M20" s="295" t="str">
        <f>IF(K20="El riesgo afecta la imagen de alguna área de la organización","20%",IF(K20="El riesgo afecta la imagen de la entidad internamente, de conocimiento general, nivel interno, alta dirección, contratista y/o de provedores","40%",IF(K20="El riesgo afecta la imagen de la entidad con algunos usuarios de relevancia frente al logro de los objetivos","60%",IF(K20="El riesgo afecta la imagen de de la entidad con efecto publicitario sostenido a nivel del sector justicia","80%",IF(K20="El riesgo afecta la imagen de la entidad a nivel nacional, con efecto publicitarios sostenible a nivel país","100%",IF(K20="Impacto que afecte la ejecución presupuestal en un valor ≥0,5%.","20%",IF(K20="Impacto que afecte la ejecución presupuestal en un valor ≥1%.","40%",IF(K20="Impacto que afecte la ejecución presupuestal en un valor ≥5%.","60%",IF(K20="Impacto que afecte la ejecución presupuestal en un valor ≥20%.","80%",IF(K20="Impacto que afecte la ejecución presupuestal en un valor ≥50%.","100%",IF(K20="Incumplimiento máximo del 5% de la meta planeada","20%",IF(K20="Incumplimiento máximo del 15% de la meta planeada","40%",IF(K20="Incumplimiento máximo del 20% de la meta planeada","60%",IF(K20="Incumplimiento máximo del 50% de la meta planeada","80%",IF(K20="Incumplimiento máximo del 80% de la meta planeada","100%",IF(K20="Cualquier afectación a la violacion de los derechos de los ciudadanos se considera con consecuencias altas","80%",IF(K20="Cualquier afectación a la violacion de los derechos de los ciudadanos se considera con consecuencias desastrosas","100%",IF(K20="Afecta la Prestación del Servicio de Administración de Justicia en 5%","20%",IF(K20="Afecta la Prestación del Servicio de Administración de Justicia en 10%","40%",IF(K20="Afecta la Prestación del Servicio de Administración de Justicia en 15%","60%",IF(K20="Afecta la Prestación del Servicio de Administración de Justicia en 20%","80%",IF(K20="Afecta la Prestación del Servicio de Administración de Justicia en más del 50%","100%",IF(K20="Cualquier acto indebido de los servidores judiciales genera altas consecuencias para la entidad","80%",IF(K20="Cualquier acto indebido de los servidores judiciales genera consecuencias desastrosas para la entidad","100%",IF(K20="Si el hecho llegara a presentarse, tendría consecuencias o efectos mínimos sobre la entidad","20%",IF(K20="Si el hecho llegara a presentarse, tendría bajo impacto o efecto sobre la entidad","40%",IF(K20="Si el hecho llegara a presentarse, tendría medianas consecuencias o efectos sobre la entidad","60%",IF(K20="Si el hecho llegara a presentarse, tendría altas consecuencias o efectos sobre la entidad","80%",IF(K20="Si el hecho llegara a presentarse, tendría desastrosas consecuencias o efectos sobre la entidad","100%")))))))))))))))))))))))))))))</f>
        <v>40%</v>
      </c>
      <c r="N20" s="295" t="str">
        <f>VLOOKUP((I20&amp;L20),[4]Hoja1!$B$4:$C$28,2,0)</f>
        <v>Moderado</v>
      </c>
      <c r="O20" s="193">
        <v>1</v>
      </c>
      <c r="P20" s="189" t="s">
        <v>312</v>
      </c>
      <c r="Q20" s="193" t="str">
        <f t="shared" si="0"/>
        <v>Probabilidad</v>
      </c>
      <c r="R20" s="193" t="s">
        <v>269</v>
      </c>
      <c r="S20" s="193" t="s">
        <v>270</v>
      </c>
      <c r="T20" s="194">
        <f>VLOOKUP(R20&amp;S20,[4]Hoja1!$Q$4:$R$9,2,0)</f>
        <v>0.45</v>
      </c>
      <c r="U20" s="193" t="s">
        <v>271</v>
      </c>
      <c r="V20" s="193" t="s">
        <v>272</v>
      </c>
      <c r="W20" s="193" t="s">
        <v>273</v>
      </c>
      <c r="X20" s="194">
        <f>IF(Q20="Probabilidad",($J$20*T20),IF(Q20="Impacto"," "))</f>
        <v>0.18000000000000002</v>
      </c>
      <c r="Y20" s="194" t="str">
        <f>IF(Z20&lt;=20%,'[4]Tabla probabilidad'!$B$5,IF(Z20&lt;=40%,'[4]Tabla probabilidad'!$B$6,IF(Z20&lt;=60%,'[4]Tabla probabilidad'!$B$7,IF(Z20&lt;=80%,'[4]Tabla probabilidad'!$B$8,IF(Z20&lt;=100%,'[4]Tabla probabilidad'!$B$9)))))</f>
        <v>Baja</v>
      </c>
      <c r="Z20" s="194">
        <f>IF(R20="Preventivo",(J20-(J20*T20)),IF(R20="Detectivo",(J20-(J20*T20)),IF(R20="Correctivo",(J20))))</f>
        <v>0.22</v>
      </c>
      <c r="AA20" s="316" t="str">
        <f>IF(AB20&lt;=20%,'[4]Tabla probabilidad'!$B$5,IF(AB20&lt;=40%,'[4]Tabla probabilidad'!$B$6,IF(AB20&lt;=60%,'[4]Tabla probabilidad'!$B$7,IF(AB20&lt;=80%,'[4]Tabla probabilidad'!$B$8,IF(AB20&lt;=100%,'[4]Tabla probabilidad'!$B$9)))))</f>
        <v>Baja</v>
      </c>
      <c r="AB20" s="316">
        <f>AVERAGE(Z20:Z23)</f>
        <v>0.23</v>
      </c>
      <c r="AC20" s="194" t="str">
        <f t="shared" si="1"/>
        <v>Menor</v>
      </c>
      <c r="AD20" s="194">
        <f>IF(Q20="Probabilidad",(($M$20-0)),IF(Q20="Impacto",($M$20-($M$20*T20))))</f>
        <v>0.4</v>
      </c>
      <c r="AE20" s="316" t="str">
        <f>IF(AF20&lt;=20%,"Leve",IF(AF20&lt;=40%,"Menor",IF(AF20&lt;=60%,"Moderado",IF(AF20&lt;=80%,"Mayor",IF(AF20&lt;=100%,"Catastrófico")))))</f>
        <v>Menor</v>
      </c>
      <c r="AF20" s="316">
        <f>AVERAGE(AD20:AD23)</f>
        <v>0.4</v>
      </c>
      <c r="AG20" s="301" t="str">
        <f>VLOOKUP(AA20&amp;AE20,[4]Hoja1!$B$4:$C$28,2,0)</f>
        <v>Moderado</v>
      </c>
      <c r="AH20" s="301" t="s">
        <v>274</v>
      </c>
      <c r="AI20" s="189" t="s">
        <v>312</v>
      </c>
      <c r="AJ20" s="203" t="s">
        <v>482</v>
      </c>
      <c r="AK20" s="204"/>
      <c r="AL20" s="209">
        <v>44571</v>
      </c>
      <c r="AM20" s="210">
        <v>44652</v>
      </c>
      <c r="AN20" s="216" t="s">
        <v>495</v>
      </c>
    </row>
    <row r="21" spans="1:40" ht="63.75" customHeight="1" x14ac:dyDescent="0.25">
      <c r="A21" s="297"/>
      <c r="B21" s="299"/>
      <c r="C21" s="297"/>
      <c r="D21" s="195" t="s">
        <v>313</v>
      </c>
      <c r="E21" s="308"/>
      <c r="F21" s="310"/>
      <c r="G21" s="297"/>
      <c r="H21" s="297"/>
      <c r="I21" s="318"/>
      <c r="J21" s="320"/>
      <c r="K21" s="295"/>
      <c r="L21" s="315"/>
      <c r="M21" s="315"/>
      <c r="N21" s="295"/>
      <c r="O21" s="193">
        <v>2</v>
      </c>
      <c r="P21" s="189" t="s">
        <v>314</v>
      </c>
      <c r="Q21" s="193" t="str">
        <f t="shared" si="0"/>
        <v>Probabilidad</v>
      </c>
      <c r="R21" s="193" t="s">
        <v>269</v>
      </c>
      <c r="S21" s="193" t="s">
        <v>270</v>
      </c>
      <c r="T21" s="194">
        <f>VLOOKUP(R21&amp;S21,[4]Hoja1!$Q$4:$R$9,2,0)</f>
        <v>0.45</v>
      </c>
      <c r="U21" s="193" t="s">
        <v>271</v>
      </c>
      <c r="V21" s="193" t="s">
        <v>272</v>
      </c>
      <c r="W21" s="193" t="s">
        <v>273</v>
      </c>
      <c r="X21" s="194">
        <f>IF(Q21="Probabilidad",($J$20*T21),IF(Q21="Impacto"," "))</f>
        <v>0.18000000000000002</v>
      </c>
      <c r="Y21" s="194" t="str">
        <f>IF(Z21&lt;=20%,'[4]Tabla probabilidad'!$B$5,IF(Z21&lt;=40%,'[4]Tabla probabilidad'!$B$6,IF(Z21&lt;=60%,'[4]Tabla probabilidad'!$B$7,IF(Z21&lt;=80%,'[4]Tabla probabilidad'!$B$8,IF(Z21&lt;=100%,'[4]Tabla probabilidad'!$B$9)))))</f>
        <v>Baja</v>
      </c>
      <c r="Z21" s="194">
        <f>IF(R21="Preventivo",(J20-(J20*T21)),IF(R21="Detectivo",(J20-(J20*T21)),IF(R21="Correctivo",(J20))))</f>
        <v>0.22</v>
      </c>
      <c r="AA21" s="317"/>
      <c r="AB21" s="317"/>
      <c r="AC21" s="194" t="str">
        <f t="shared" si="1"/>
        <v>Menor</v>
      </c>
      <c r="AD21" s="194">
        <f>IF(Q21="Probabilidad",(($M$20-0)),IF(Q21="Impacto",($M$20-($M$20*T21))))</f>
        <v>0.4</v>
      </c>
      <c r="AE21" s="317"/>
      <c r="AF21" s="317"/>
      <c r="AG21" s="302"/>
      <c r="AH21" s="302"/>
      <c r="AI21" s="189" t="s">
        <v>314</v>
      </c>
      <c r="AJ21" s="203" t="s">
        <v>482</v>
      </c>
      <c r="AK21" s="204"/>
      <c r="AL21" s="209">
        <v>44571</v>
      </c>
      <c r="AM21" s="210">
        <v>44652</v>
      </c>
      <c r="AN21" s="217" t="s">
        <v>496</v>
      </c>
    </row>
    <row r="22" spans="1:40" ht="75" x14ac:dyDescent="0.25">
      <c r="A22" s="297"/>
      <c r="B22" s="299"/>
      <c r="C22" s="297"/>
      <c r="D22" s="196" t="s">
        <v>315</v>
      </c>
      <c r="E22" s="308"/>
      <c r="F22" s="310"/>
      <c r="G22" s="297"/>
      <c r="H22" s="297"/>
      <c r="I22" s="318"/>
      <c r="J22" s="320"/>
      <c r="K22" s="295"/>
      <c r="L22" s="315"/>
      <c r="M22" s="315"/>
      <c r="N22" s="295"/>
      <c r="O22" s="193">
        <v>3</v>
      </c>
      <c r="P22" s="189" t="s">
        <v>316</v>
      </c>
      <c r="Q22" s="193" t="str">
        <f t="shared" si="0"/>
        <v>Probabilidad</v>
      </c>
      <c r="R22" s="193" t="s">
        <v>269</v>
      </c>
      <c r="S22" s="193" t="s">
        <v>270</v>
      </c>
      <c r="T22" s="194">
        <f>VLOOKUP(R22&amp;S22,[4]Hoja1!$Q$4:$R$9,2,0)</f>
        <v>0.45</v>
      </c>
      <c r="U22" s="193" t="s">
        <v>271</v>
      </c>
      <c r="V22" s="193" t="s">
        <v>272</v>
      </c>
      <c r="W22" s="193" t="s">
        <v>273</v>
      </c>
      <c r="X22" s="194">
        <f>IF(Q22="Probabilidad",($J$20*T22),IF(Q22="Impacto"," "))</f>
        <v>0.18000000000000002</v>
      </c>
      <c r="Y22" s="194" t="str">
        <f>IF(Z22&lt;=20%,'[4]Tabla probabilidad'!$B$5,IF(Z22&lt;=40%,'[4]Tabla probabilidad'!$B$6,IF(Z22&lt;=60%,'[4]Tabla probabilidad'!$B$7,IF(Z22&lt;=80%,'[4]Tabla probabilidad'!$B$8,IF(Z22&lt;=100%,'[4]Tabla probabilidad'!$B$9)))))</f>
        <v>Baja</v>
      </c>
      <c r="Z22" s="194">
        <f>IF(R22="Preventivo",(J20-(J20*T22)),IF(R22="Detectivo",(J20-(J20*T22)),IF(R22="Correctivo",(J20))))</f>
        <v>0.22</v>
      </c>
      <c r="AA22" s="317"/>
      <c r="AB22" s="317"/>
      <c r="AC22" s="194" t="str">
        <f t="shared" si="1"/>
        <v>Menor</v>
      </c>
      <c r="AD22" s="194">
        <f>IF(Q22="Probabilidad",(($M$20-0)),IF(Q22="Impacto",($M$20-($M$20*T22))))</f>
        <v>0.4</v>
      </c>
      <c r="AE22" s="317"/>
      <c r="AF22" s="317"/>
      <c r="AG22" s="302"/>
      <c r="AH22" s="302"/>
      <c r="AI22" s="189" t="s">
        <v>316</v>
      </c>
      <c r="AJ22" s="203" t="s">
        <v>482</v>
      </c>
      <c r="AK22" s="204"/>
      <c r="AL22" s="209">
        <v>44571</v>
      </c>
      <c r="AM22" s="210">
        <v>44652</v>
      </c>
      <c r="AN22" s="217" t="s">
        <v>497</v>
      </c>
    </row>
    <row r="23" spans="1:40" ht="68.25" customHeight="1" thickBot="1" x14ac:dyDescent="0.3">
      <c r="A23" s="297"/>
      <c r="B23" s="299"/>
      <c r="C23" s="297"/>
      <c r="D23" s="196" t="s">
        <v>317</v>
      </c>
      <c r="E23" s="308"/>
      <c r="F23" s="310"/>
      <c r="G23" s="297"/>
      <c r="H23" s="297"/>
      <c r="I23" s="318"/>
      <c r="J23" s="320"/>
      <c r="K23" s="295"/>
      <c r="L23" s="315"/>
      <c r="M23" s="315"/>
      <c r="N23" s="295"/>
      <c r="O23" s="193">
        <v>4</v>
      </c>
      <c r="P23" s="188" t="s">
        <v>318</v>
      </c>
      <c r="Q23" s="193" t="str">
        <f t="shared" si="0"/>
        <v>Probabilidad</v>
      </c>
      <c r="R23" s="193" t="s">
        <v>319</v>
      </c>
      <c r="S23" s="193" t="s">
        <v>270</v>
      </c>
      <c r="T23" s="194">
        <f>VLOOKUP(R23&amp;S23,[4]Hoja1!$Q$4:$R$9,2,0)</f>
        <v>0.35</v>
      </c>
      <c r="U23" s="193" t="s">
        <v>271</v>
      </c>
      <c r="V23" s="193" t="s">
        <v>272</v>
      </c>
      <c r="W23" s="193" t="s">
        <v>273</v>
      </c>
      <c r="X23" s="194">
        <f>IF(Q23="Probabilidad",($J$20*T23),IF(Q23="Impacto"," "))</f>
        <v>0.13999999999999999</v>
      </c>
      <c r="Y23" s="194" t="str">
        <f>IF(Z23&lt;=20%,'[4]Tabla probabilidad'!$B$5,IF(Z23&lt;=40%,'[4]Tabla probabilidad'!$B$6,IF(Z23&lt;=60%,'[4]Tabla probabilidad'!$B$7,IF(Z23&lt;=80%,'[4]Tabla probabilidad'!$B$8,IF(Z23&lt;=100%,'[4]Tabla probabilidad'!$B$9)))))</f>
        <v>Baja</v>
      </c>
      <c r="Z23" s="194">
        <f>IF(R23="Preventivo",(J20-(J20*T23)),IF(R23="Detectivo",(J20-(J20*T23)),IF(R23="Correctivo",(J20))))</f>
        <v>0.26</v>
      </c>
      <c r="AA23" s="317"/>
      <c r="AB23" s="317"/>
      <c r="AC23" s="194" t="str">
        <f t="shared" si="1"/>
        <v>Menor</v>
      </c>
      <c r="AD23" s="194">
        <f>IF(Q23="Probabilidad",(($M$20-0)),IF(Q23="Impacto",($M$20-($M$20*T23))))</f>
        <v>0.4</v>
      </c>
      <c r="AE23" s="317"/>
      <c r="AF23" s="317"/>
      <c r="AG23" s="302"/>
      <c r="AH23" s="302"/>
      <c r="AI23" s="188" t="s">
        <v>318</v>
      </c>
      <c r="AJ23" s="203" t="s">
        <v>482</v>
      </c>
      <c r="AK23" s="204"/>
      <c r="AL23" s="209">
        <v>44571</v>
      </c>
      <c r="AM23" s="210">
        <v>44652</v>
      </c>
      <c r="AN23" s="217" t="s">
        <v>498</v>
      </c>
    </row>
    <row r="24" spans="1:40" ht="38.25" customHeight="1" x14ac:dyDescent="0.25">
      <c r="A24" s="297">
        <v>5</v>
      </c>
      <c r="B24" s="298" t="s">
        <v>320</v>
      </c>
      <c r="C24" s="297" t="s">
        <v>285</v>
      </c>
      <c r="D24" s="196" t="s">
        <v>321</v>
      </c>
      <c r="E24" s="309" t="s">
        <v>322</v>
      </c>
      <c r="F24" s="309" t="s">
        <v>323</v>
      </c>
      <c r="G24" s="297" t="s">
        <v>324</v>
      </c>
      <c r="H24" s="297">
        <v>4</v>
      </c>
      <c r="I24" s="318" t="str">
        <f>IF(H24&lt;=2,'[4]Tabla probabilidad'!$B$5,IF(H24&lt;=24,'[4]Tabla probabilidad'!$B$6,IF(H24&lt;=500,'[4]Tabla probabilidad'!$B$7,IF(H24&lt;=5000,'[4]Tabla probabilidad'!$B$8,IF(H24&gt;5000,'[4]Tabla probabilidad'!$B$9)))))</f>
        <v>Baja</v>
      </c>
      <c r="J24" s="320">
        <f>IF(H24&lt;=2,'[4]Tabla probabilidad'!$D$5,IF(H24&lt;=24,'[4]Tabla probabilidad'!$D$6,IF(H24&lt;=500,'[4]Tabla probabilidad'!$D$7,IF(H24&lt;=5000,'[4]Tabla probabilidad'!$D$8,IF(H24&gt;5000,'[4]Tabla probabilidad'!$D$9)))))</f>
        <v>0.4</v>
      </c>
      <c r="K24" s="295" t="s">
        <v>300</v>
      </c>
      <c r="L24" s="295" t="str">
        <f>IF(K24="El riesgo afecta la imagen de alguna área de la organización","Leve",IF(K24="El riesgo afecta la imagen de la entidad internamente, de conocimiento general, nivel interno, alta dirección, contratista y/o de provedores","Menor",IF(K24="El riesgo afecta la imagen de la entidad con algunos usuarios de relevancia frente al logro de los objetivos","Moderado",IF(K24="El riesgo afecta la imagen de de la entidad con efecto publicitario sostenido a nivel del sector justicia","Mayor",IF(K24="El riesgo afecta la imagen de la entidad a nivel nacional, con efecto publicitarios sostenible a nivel país","Catastrófico",IF(K24="Impacto que afecte la ejecución presupuestal en un valor ≥0,5%.","Leve",IF(K24="Impacto que afecte la ejecución presupuestal en un valor ≥1%.","Menor",IF(K24="Impacto que afecte la ejecución presupuestal en un valor ≥5%.","Moderado",IF(K24="Impacto que afecte la ejecución presupuestal en un valor ≥20%.","Mayor",IF(K24="Impacto que afecte la ejecución presupuestal en un valor ≥50%.","Catastrófico",IF(K24="Incumplimiento máximo del 5% de la meta planeada","Leve",IF(K24="Incumplimiento máximo del 15% de la meta planeada","Menor",IF(K24="Incumplimiento máximo del 20% de la meta planeada","Moderado",IF(K24="Incumplimiento máximo del 50% de la meta planeada","Mayor",IF(K24="Incumplimiento máximo del 80% de la meta planeada","Catastrófico",IF(K24="Cualquier afectación a la violacion de los derechos de los ciudadanos se considera con consecuencias altas","Mayor",IF(K24="Cualquier afectación a la violacion de los derechos de los ciudadanos se considera con consecuencias desastrosas","Catastrófico",IF(K24="Afecta la Prestación del Servicio de Administración de Justicia en 5%","Leve",IF(K24="Afecta la Prestación del Servicio de Administración de Justicia en 10%","Menor",IF(K24="Afecta la Prestación del Servicio de Administración de Justicia en 15%","Moderado",IF(K24="Afecta la Prestación del Servicio de Administración de Justicia en 20%","Mayor",IF(K24="Afecta la Prestación del Servicio de Administración de Justicia en más del 50%","Catastrófico",IF(K24="Cualquier acto indebido de los servidores judiciales genera altas consecuencias para la entidad","Mayor",IF(K24="Cualquier acto indebido de los servidores judiciales genera consecuencias desastrosas para la entidad","Catastrófico",IF(K24="Si el hecho llegara a presentarse, tendría consecuencias o efectos mínimos sobre la entidad","Leve",IF(K24="Si el hecho llegara a presentarse, tendría bajo impacto o efecto sobre la entidad","Menor",IF(K24="Si el hecho llegara a presentarse, tendría medianas consecuencias o efectos sobre la entidad","Moderado",IF(K24="Si el hecho llegara a presentarse, tendría altas consecuencias o efectos sobre la entidad","Mayor",IF(K24="Si el hecho llegara a presentarse, tendría desastrosas consecuencias o efectos sobre la entidad","Catastrófico")))))))))))))))))))))))))))))</f>
        <v>Leve</v>
      </c>
      <c r="M24" s="295" t="str">
        <f>IF(K24="El riesgo afecta la imagen de alguna área de la organización","20%",IF(K24="El riesgo afecta la imagen de la entidad internamente, de conocimiento general, nivel interno, alta dirección, contratista y/o de provedores","40%",IF(K24="El riesgo afecta la imagen de la entidad con algunos usuarios de relevancia frente al logro de los objetivos","60%",IF(K24="El riesgo afecta la imagen de de la entidad con efecto publicitario sostenido a nivel del sector justicia","80%",IF(K24="El riesgo afecta la imagen de la entidad a nivel nacional, con efecto publicitarios sostenible a nivel país","100%",IF(K24="Impacto que afecte la ejecución presupuestal en un valor ≥0,5%.","20%",IF(K24="Impacto que afecte la ejecución presupuestal en un valor ≥1%.","40%",IF(K24="Impacto que afecte la ejecución presupuestal en un valor ≥5%.","60%",IF(K24="Impacto que afecte la ejecución presupuestal en un valor ≥20%.","80%",IF(K24="Impacto que afecte la ejecución presupuestal en un valor ≥50%.","100%",IF(K24="Incumplimiento máximo del 5% de la meta planeada","20%",IF(K24="Incumplimiento máximo del 15% de la meta planeada","40%",IF(K24="Incumplimiento máximo del 20% de la meta planeada","60%",IF(K24="Incumplimiento máximo del 50% de la meta planeada","80%",IF(K24="Incumplimiento máximo del 80% de la meta planeada","100%",IF(K24="Cualquier afectación a la violacion de los derechos de los ciudadanos se considera con consecuencias altas","80%",IF(K24="Cualquier afectación a la violacion de los derechos de los ciudadanos se considera con consecuencias desastrosas","100%",IF(K24="Afecta la Prestación del Servicio de Administración de Justicia en 5%","20%",IF(K24="Afecta la Prestación del Servicio de Administración de Justicia en 10%","40%",IF(K24="Afecta la Prestación del Servicio de Administración de Justicia en 15%","60%",IF(K24="Afecta la Prestación del Servicio de Administración de Justicia en 20%","80%",IF(K24="Afecta la Prestación del Servicio de Administración de Justicia en más del 50%","100%",IF(K24="Cualquier acto indebido de los servidores judiciales genera altas consecuencias para la entidad","80%",IF(K24="Cualquier acto indebido de los servidores judiciales genera consecuencias desastrosas para la entidad","100%",IF(K24="Si el hecho llegara a presentarse, tendría consecuencias o efectos mínimos sobre la entidad","20%",IF(K24="Si el hecho llegara a presentarse, tendría bajo impacto o efecto sobre la entidad","40%",IF(K24="Si el hecho llegara a presentarse, tendría medianas consecuencias o efectos sobre la entidad","60%",IF(K24="Si el hecho llegara a presentarse, tendría altas consecuencias o efectos sobre la entidad","80%",IF(K24="Si el hecho llegara a presentarse, tendría desastrosas consecuencias o efectos sobre la entidad","100%")))))))))))))))))))))))))))))</f>
        <v>20%</v>
      </c>
      <c r="N24" s="295" t="str">
        <f>VLOOKUP((I24&amp;L24),[4]Hoja1!$B$4:$C$28,2,0)</f>
        <v>Bajo</v>
      </c>
      <c r="O24" s="193">
        <v>1</v>
      </c>
      <c r="P24" s="211" t="s">
        <v>325</v>
      </c>
      <c r="Q24" s="193" t="str">
        <f t="shared" si="0"/>
        <v>Probabilidad</v>
      </c>
      <c r="R24" s="193" t="s">
        <v>269</v>
      </c>
      <c r="S24" s="193" t="s">
        <v>270</v>
      </c>
      <c r="T24" s="194">
        <f>VLOOKUP(R24&amp;S24,[4]Hoja1!$Q$4:$R$9,2,0)</f>
        <v>0.45</v>
      </c>
      <c r="U24" s="193" t="s">
        <v>271</v>
      </c>
      <c r="V24" s="193" t="s">
        <v>272</v>
      </c>
      <c r="W24" s="193" t="s">
        <v>273</v>
      </c>
      <c r="X24" s="194">
        <f>IF(Q24="Probabilidad",($J$24*T24),IF(Q24="Impacto"," "))</f>
        <v>0.18000000000000002</v>
      </c>
      <c r="Y24" s="194" t="str">
        <f>IF(Z24&lt;=20%,'[4]Tabla probabilidad'!$B$5,IF(Z24&lt;=40%,'[4]Tabla probabilidad'!$B$6,IF(Z24&lt;=60%,'[4]Tabla probabilidad'!$B$7,IF(Z24&lt;=80%,'[4]Tabla probabilidad'!$B$8,IF(Z24&lt;=100%,'[4]Tabla probabilidad'!$B$9)))))</f>
        <v>Baja</v>
      </c>
      <c r="Z24" s="194">
        <f>IF(R24="Preventivo",(J24-(J24*T24)),IF(R24="Detectivo",(J24-(J24*T24)),IF(R24="Correctivo",(J24))))</f>
        <v>0.22</v>
      </c>
      <c r="AA24" s="316" t="str">
        <f>IF(AB24&lt;=20%,'[4]Tabla probabilidad'!$B$5,IF(AB24&lt;=40%,'[4]Tabla probabilidad'!$B$6,IF(AB24&lt;=60%,'[4]Tabla probabilidad'!$B$7,IF(AB24&lt;=80%,'[4]Tabla probabilidad'!$B$8,IF(AB24&lt;=100%,'[4]Tabla probabilidad'!$B$9)))))</f>
        <v>Baja</v>
      </c>
      <c r="AB24" s="316">
        <f>AVERAGE(Z24:Z25)</f>
        <v>0.22</v>
      </c>
      <c r="AC24" s="194" t="str">
        <f t="shared" si="1"/>
        <v>Leve</v>
      </c>
      <c r="AD24" s="194">
        <f>IF(Q24="Probabilidad",(($M$24-0)),IF(Q24="Impacto",($M$24-($M$24*T24))))</f>
        <v>0.2</v>
      </c>
      <c r="AE24" s="316" t="str">
        <f>IF(AF24&lt;=20%,"Leve",IF(AF24&lt;=40%,"Menor",IF(AF24&lt;=60%,"Moderado",IF(AF24&lt;=80%,"Mayor",IF(AF24&lt;=100%,"Catastrófico")))))</f>
        <v>Leve</v>
      </c>
      <c r="AF24" s="316">
        <f>AVERAGE(AD24:AD25)</f>
        <v>0.2</v>
      </c>
      <c r="AG24" s="301" t="str">
        <f>VLOOKUP(AA24&amp;AE24,[4]Hoja1!$B$4:$C$28,2,0)</f>
        <v>Bajo</v>
      </c>
      <c r="AH24" s="301" t="s">
        <v>326</v>
      </c>
      <c r="AI24" s="213" t="s">
        <v>325</v>
      </c>
      <c r="AJ24" s="203" t="s">
        <v>482</v>
      </c>
      <c r="AK24" s="204"/>
      <c r="AL24" s="209">
        <v>44571</v>
      </c>
      <c r="AM24" s="210">
        <v>44652</v>
      </c>
      <c r="AN24" s="217" t="s">
        <v>499</v>
      </c>
    </row>
    <row r="25" spans="1:40" ht="111" customHeight="1" x14ac:dyDescent="0.25">
      <c r="A25" s="297"/>
      <c r="B25" s="299"/>
      <c r="C25" s="297"/>
      <c r="D25" s="196" t="s">
        <v>329</v>
      </c>
      <c r="E25" s="310"/>
      <c r="F25" s="310"/>
      <c r="G25" s="297"/>
      <c r="H25" s="297"/>
      <c r="I25" s="318"/>
      <c r="J25" s="320"/>
      <c r="K25" s="295"/>
      <c r="L25" s="315"/>
      <c r="M25" s="315"/>
      <c r="N25" s="295"/>
      <c r="O25" s="193">
        <v>2</v>
      </c>
      <c r="P25" s="189" t="s">
        <v>330</v>
      </c>
      <c r="Q25" s="193" t="str">
        <f t="shared" si="0"/>
        <v>Probabilidad</v>
      </c>
      <c r="R25" s="193" t="s">
        <v>269</v>
      </c>
      <c r="S25" s="193" t="s">
        <v>270</v>
      </c>
      <c r="T25" s="194">
        <f>VLOOKUP(R25&amp;S25,[4]Hoja1!$Q$4:$R$9,2,0)</f>
        <v>0.45</v>
      </c>
      <c r="U25" s="193" t="s">
        <v>271</v>
      </c>
      <c r="V25" s="193" t="s">
        <v>272</v>
      </c>
      <c r="W25" s="193" t="s">
        <v>273</v>
      </c>
      <c r="X25" s="194">
        <f>IF(Q25="Probabilidad",($J$24*T25),IF(Q25="Impacto"," "))</f>
        <v>0.18000000000000002</v>
      </c>
      <c r="Y25" s="194" t="str">
        <f>IF(Z25&lt;=20%,'[4]Tabla probabilidad'!$B$5,IF(Z25&lt;=40%,'[4]Tabla probabilidad'!$B$6,IF(Z25&lt;=60%,'[4]Tabla probabilidad'!$B$7,IF(Z25&lt;=80%,'[4]Tabla probabilidad'!$B$8,IF(Z25&lt;=100%,'[4]Tabla probabilidad'!$B$9)))))</f>
        <v>Baja</v>
      </c>
      <c r="Z25" s="194">
        <f>IF(R25="Preventivo",(J24-(J24*T25)),IF(R25="Detectivo",(J24-(J24*T25)),IF(R25="Correctivo",(J24))))</f>
        <v>0.22</v>
      </c>
      <c r="AA25" s="317"/>
      <c r="AB25" s="317"/>
      <c r="AC25" s="194" t="str">
        <f t="shared" si="1"/>
        <v>Leve</v>
      </c>
      <c r="AD25" s="194">
        <f>IF(Q25="Probabilidad",(($M$24-0)),IF(Q25="Impacto",($M$24-($M$24*T25))))</f>
        <v>0.2</v>
      </c>
      <c r="AE25" s="317"/>
      <c r="AF25" s="317"/>
      <c r="AG25" s="302"/>
      <c r="AH25" s="302"/>
      <c r="AI25" s="205" t="s">
        <v>330</v>
      </c>
      <c r="AJ25" s="203" t="s">
        <v>482</v>
      </c>
      <c r="AK25" s="204"/>
      <c r="AL25" s="209">
        <v>44571</v>
      </c>
      <c r="AM25" s="210">
        <v>44652</v>
      </c>
      <c r="AN25" s="217" t="s">
        <v>500</v>
      </c>
    </row>
    <row r="26" spans="1:40" ht="60" x14ac:dyDescent="0.25">
      <c r="A26" s="295">
        <v>6</v>
      </c>
      <c r="B26" s="301" t="s">
        <v>331</v>
      </c>
      <c r="C26" s="319" t="s">
        <v>332</v>
      </c>
      <c r="D26" s="198" t="s">
        <v>333</v>
      </c>
      <c r="E26" s="296" t="s">
        <v>334</v>
      </c>
      <c r="F26" s="295" t="s">
        <v>335</v>
      </c>
      <c r="G26" s="295" t="s">
        <v>336</v>
      </c>
      <c r="H26" s="295">
        <v>4</v>
      </c>
      <c r="I26" s="318" t="str">
        <f>IF(H26&lt;=2,'[4]Tabla probabilidad'!$B$5,IF(H26&lt;=24,'[4]Tabla probabilidad'!$B$6,IF(H26&lt;=500,'[4]Tabla probabilidad'!$B$7,IF(H26&lt;=5000,'[4]Tabla probabilidad'!$B$8,IF(H26&gt;5000,'[4]Tabla probabilidad'!$B$9)))))</f>
        <v>Baja</v>
      </c>
      <c r="J26" s="320">
        <f>IF(H26&lt;=2,'[4]Tabla probabilidad'!$D$5,IF(H26&lt;=24,'[4]Tabla probabilidad'!$D$6,IF(H26&lt;=500,'[4]Tabla probabilidad'!$D$7,IF(H26&lt;=5000,'[4]Tabla probabilidad'!$D$8,IF(H26&gt;5000,'[4]Tabla probabilidad'!$D$9)))))</f>
        <v>0.4</v>
      </c>
      <c r="K26" s="295" t="s">
        <v>337</v>
      </c>
      <c r="L26" s="295" t="str">
        <f>IF(K26="El riesgo afecta la imagen de alguna área de la organización","Leve",IF(K26="El riesgo afecta la imagen de la entidad internamente, de conocimiento general, nivel interno, alta dirección, contratista y/o de provedores","Menor",IF(K26="El riesgo afecta la imagen de la entidad con algunos usuarios de relevancia frente al logro de los objetivos","Moderado",IF(K26="El riesgo afecta la imagen de de la entidad con efecto publicitario sostenido a nivel del sector justicia","Mayor",IF(K26="El riesgo afecta la imagen de la entidad a nivel nacional, con efecto publicitarios sostenible a nivel país","Catastrófico",IF(K26="Impacto que afecte la ejecución presupuestal en un valor ≥0,5%.","Leve",IF(K26="Impacto que afecte la ejecución presupuestal en un valor ≥1%.","Menor",IF(K26="Impacto que afecte la ejecución presupuestal en un valor ≥5%.","Moderado",IF(K26="Impacto que afecte la ejecución presupuestal en un valor ≥20%.","Mayor",IF(K26="Impacto que afecte la ejecución presupuestal en un valor ≥50%.","Catastrófico",IF(K26="Incumplimiento máximo del 5% de la meta planeada","Leve",IF(K26="Incumplimiento máximo del 15% de la meta planeada","Menor",IF(K26="Incumplimiento máximo del 20% de la meta planeada","Moderado",IF(K26="Incumplimiento máximo del 50% de la meta planeada","Mayor",IF(K26="Incumplimiento máximo del 80% de la meta planeada","Catastrófico",IF(K26="Cualquier afectación a la violacion de los derechos de los ciudadanos se considera con consecuencias altas","Mayor",IF(K26="Cualquier afectación a la violacion de los derechos de los ciudadanos se considera con consecuencias desastrosas","Catastrófico",IF(K26="Afecta la Prestación del Servicio de Administración de Justicia en 5%","Leve",IF(K26="Afecta la Prestación del Servicio de Administración de Justicia en 10%","Menor",IF(K26="Afecta la Prestación del Servicio de Administración de Justicia en 15%","Moderado",IF(K26="Afecta la Prestación del Servicio de Administración de Justicia en 20%","Mayor",IF(K26="Afecta la Prestación del Servicio de Administración de Justicia en más del 50%","Catastrófico",IF(K26="Cualquier acto indebido de los servidores judiciales genera altas consecuencias para la entidad","Mayor",IF(K26="Cualquier acto indebido de los servidores judiciales genera consecuencias desastrosas para la entidad","Catastrófico",IF(K26="Si el hecho llegara a presentarse, tendría consecuencias o efectos mínimos sobre la entidad","Leve",IF(K26="Si el hecho llegara a presentarse, tendría bajo impacto o efecto sobre la entidad","Menor",IF(K26="Si el hecho llegara a presentarse, tendría medianas consecuencias o efectos sobre la entidad","Moderado",IF(K26="Si el hecho llegara a presentarse, tendría altas consecuencias o efectos sobre la entidad","Mayor",IF(K26="Si el hecho llegara a presentarse, tendría desastrosas consecuencias o efectos sobre la entidad","Catastrófico")))))))))))))))))))))))))))))</f>
        <v>Moderado</v>
      </c>
      <c r="M26" s="295" t="str">
        <f>IF(K26="El riesgo afecta la imagen de alguna área de la organización","20%",IF(K26="El riesgo afecta la imagen de la entidad internamente, de conocimiento general, nivel interno, alta dirección, contratista y/o de provedores","40%",IF(K26="El riesgo afecta la imagen de la entidad con algunos usuarios de relevancia frente al logro de los objetivos","60%",IF(K26="El riesgo afecta la imagen de de la entidad con efecto publicitario sostenido a nivel del sector justicia","80%",IF(K26="El riesgo afecta la imagen de la entidad a nivel nacional, con efecto publicitarios sostenible a nivel país","100%",IF(K26="Impacto que afecte la ejecución presupuestal en un valor ≥0,5%.","20%",IF(K26="Impacto que afecte la ejecución presupuestal en un valor ≥1%.","40%",IF(K26="Impacto que afecte la ejecución presupuestal en un valor ≥5%.","60%",IF(K26="Impacto que afecte la ejecución presupuestal en un valor ≥20%.","80%",IF(K26="Impacto que afecte la ejecución presupuestal en un valor ≥50%.","100%",IF(K26="Incumplimiento máximo del 5% de la meta planeada","20%",IF(K26="Incumplimiento máximo del 15% de la meta planeada","40%",IF(K26="Incumplimiento máximo del 20% de la meta planeada","60%",IF(K26="Incumplimiento máximo del 50% de la meta planeada","80%",IF(K26="Incumplimiento máximo del 80% de la meta planeada","100%",IF(K26="Cualquier afectación a la violacion de los derechos de los ciudadanos se considera con consecuencias altas","80%",IF(K26="Cualquier afectación a la violacion de los derechos de los ciudadanos se considera con consecuencias desastrosas","100%",IF(K26="Afecta la Prestación del Servicio de Administración de Justicia en 5%","20%",IF(K26="Afecta la Prestación del Servicio de Administración de Justicia en 10%","40%",IF(K26="Afecta la Prestación del Servicio de Administración de Justicia en 15%","60%",IF(K26="Afecta la Prestación del Servicio de Administración de Justicia en 20%","80%",IF(K26="Afecta la Prestación del Servicio de Administración de Justicia en más del 50%","100%",IF(K26="Cualquier acto indebido de los servidores judiciales genera altas consecuencias para la entidad","80%",IF(K26="Cualquier acto indebido de los servidores judiciales genera consecuencias desastrosas para la entidad","100%",IF(K26="Si el hecho llegara a presentarse, tendría consecuencias o efectos mínimos sobre la entidad","20%",IF(K26="Si el hecho llegara a presentarse, tendría bajo impacto o efecto sobre la entidad","40%",IF(K26="Si el hecho llegara a presentarse, tendría medianas consecuencias o efectos sobre la entidad","60%",IF(K26="Si el hecho llegara a presentarse, tendría altas consecuencias o efectos sobre la entidad","80%",IF(K26="Si el hecho llegara a presentarse, tendría desastrosas consecuencias o efectos sobre la entidad","100%")))))))))))))))))))))))))))))</f>
        <v>60%</v>
      </c>
      <c r="N26" s="295" t="str">
        <f>VLOOKUP((I26&amp;L26),[4]Hoja1!$B$4:$C$28,2,0)</f>
        <v>Moderado</v>
      </c>
      <c r="O26" s="193">
        <v>1</v>
      </c>
      <c r="P26" s="141" t="s">
        <v>338</v>
      </c>
      <c r="Q26" s="193" t="str">
        <f t="shared" si="0"/>
        <v>Probabilidad</v>
      </c>
      <c r="R26" s="193" t="s">
        <v>269</v>
      </c>
      <c r="S26" s="193" t="s">
        <v>270</v>
      </c>
      <c r="T26" s="194">
        <f>VLOOKUP(R26&amp;S26,[4]Hoja1!$Q$4:$R$9,2,0)</f>
        <v>0.45</v>
      </c>
      <c r="U26" s="193" t="s">
        <v>271</v>
      </c>
      <c r="V26" s="193" t="s">
        <v>272</v>
      </c>
      <c r="W26" s="193" t="s">
        <v>273</v>
      </c>
      <c r="X26" s="194">
        <f>IF(Q26="Probabilidad",($J$26*T26),IF(Q26="Impacto"," "))</f>
        <v>0.18000000000000002</v>
      </c>
      <c r="Y26" s="194" t="str">
        <f>IF(Z26&lt;=20%,'[4]Tabla probabilidad'!$B$5,IF(Z26&lt;=40%,'[4]Tabla probabilidad'!$B$6,IF(Z26&lt;=60%,'[4]Tabla probabilidad'!$B$7,IF(Z26&lt;=80%,'[4]Tabla probabilidad'!$B$8,IF(Z26&lt;=100%,'[4]Tabla probabilidad'!$B$9)))))</f>
        <v>Baja</v>
      </c>
      <c r="Z26" s="194">
        <f>IF(R26="Preventivo",(J26-(J26*T26)),IF(R26="Detectivo",(J26-(J26*T26)),IF(R26="Correctivo",(J26))))</f>
        <v>0.22</v>
      </c>
      <c r="AA26" s="316" t="str">
        <f>IF(AB26&lt;=20%,'[4]Tabla probabilidad'!$B$5,IF(AB26&lt;=40%,'[4]Tabla probabilidad'!$B$6,IF(AB26&lt;=60%,'[4]Tabla probabilidad'!$B$7,IF(AB26&lt;=80%,'[4]Tabla probabilidad'!$B$8,IF(AB26&lt;=100%,'[4]Tabla probabilidad'!$B$9)))))</f>
        <v>Baja</v>
      </c>
      <c r="AB26" s="316">
        <f>AVERAGE(Z26:Z29)</f>
        <v>0.22999999999999998</v>
      </c>
      <c r="AC26" s="194" t="str">
        <f t="shared" si="1"/>
        <v>Moderado</v>
      </c>
      <c r="AD26" s="194">
        <f>IF(Q26="Probabilidad",(($M$26-0)),IF(Q26="Impacto",($M$26-($M$26*T26))))</f>
        <v>0.6</v>
      </c>
      <c r="AE26" s="316" t="str">
        <f>IF(AF26&lt;=20%,"Leve",IF(AF26&lt;=40%,"Menor",IF(AF26&lt;=60%,"Moderado",IF(AF26&lt;=80%,"Mayor",IF(AF26&lt;=100%,"Catastrófico")))))</f>
        <v>Moderado</v>
      </c>
      <c r="AF26" s="316">
        <f>AVERAGE(AD26:AD29)</f>
        <v>0.6</v>
      </c>
      <c r="AG26" s="324" t="str">
        <f>VLOOKUP(AA26&amp;AE26,[4]Hoja1!$B$4:$C$28,2,0)</f>
        <v>Moderado</v>
      </c>
      <c r="AH26" s="432" t="s">
        <v>274</v>
      </c>
      <c r="AI26" s="218" t="s">
        <v>338</v>
      </c>
      <c r="AJ26" s="203" t="s">
        <v>482</v>
      </c>
      <c r="AK26" s="204"/>
      <c r="AL26" s="209">
        <v>44571</v>
      </c>
      <c r="AM26" s="210">
        <v>44652</v>
      </c>
      <c r="AN26" s="433" t="s">
        <v>501</v>
      </c>
    </row>
    <row r="27" spans="1:40" ht="45" x14ac:dyDescent="0.25">
      <c r="A27" s="295"/>
      <c r="B27" s="302"/>
      <c r="C27" s="319"/>
      <c r="D27" s="199" t="s">
        <v>339</v>
      </c>
      <c r="E27" s="296"/>
      <c r="F27" s="295"/>
      <c r="G27" s="295"/>
      <c r="H27" s="295"/>
      <c r="I27" s="318"/>
      <c r="J27" s="320"/>
      <c r="K27" s="295"/>
      <c r="L27" s="315"/>
      <c r="M27" s="315"/>
      <c r="N27" s="295"/>
      <c r="O27" s="193">
        <v>2</v>
      </c>
      <c r="P27" s="141" t="s">
        <v>340</v>
      </c>
      <c r="Q27" s="193" t="str">
        <f t="shared" si="0"/>
        <v>Probabilidad</v>
      </c>
      <c r="R27" s="193" t="s">
        <v>269</v>
      </c>
      <c r="S27" s="193" t="s">
        <v>270</v>
      </c>
      <c r="T27" s="194">
        <f>VLOOKUP(R27&amp;S27,[4]Hoja1!$Q$4:$R$9,2,0)</f>
        <v>0.45</v>
      </c>
      <c r="U27" s="193" t="s">
        <v>271</v>
      </c>
      <c r="V27" s="193" t="s">
        <v>272</v>
      </c>
      <c r="W27" s="193" t="s">
        <v>273</v>
      </c>
      <c r="X27" s="194">
        <f>IF(Q27="Probabilidad",($J$26*T27),IF(Q27="Impacto"," "))</f>
        <v>0.18000000000000002</v>
      </c>
      <c r="Y27" s="194" t="str">
        <f>IF(Z27&lt;=20%,'[4]Tabla probabilidad'!$B$5,IF(Z27&lt;=40%,'[4]Tabla probabilidad'!$B$6,IF(Z27&lt;=60%,'[4]Tabla probabilidad'!$B$7,IF(Z27&lt;=80%,'[4]Tabla probabilidad'!$B$8,IF(Z27&lt;=100%,'[4]Tabla probabilidad'!$B$9)))))</f>
        <v>Baja</v>
      </c>
      <c r="Z27" s="194">
        <f>IF(R27="Preventivo",(J26-(J26*T27)),IF(R27="Detectivo",(J26-(J26*T27)),IF(R27="Correctivo",(J26))))</f>
        <v>0.22</v>
      </c>
      <c r="AA27" s="317"/>
      <c r="AB27" s="317"/>
      <c r="AC27" s="194" t="str">
        <f t="shared" si="1"/>
        <v>Moderado</v>
      </c>
      <c r="AD27" s="194">
        <f>IF(Q27="Probabilidad",(($M$26-0)),IF(Q27="Impacto",($M$26-($M$26*T27))))</f>
        <v>0.6</v>
      </c>
      <c r="AE27" s="317"/>
      <c r="AF27" s="317"/>
      <c r="AG27" s="325"/>
      <c r="AH27" s="432"/>
      <c r="AI27" s="218" t="s">
        <v>340</v>
      </c>
      <c r="AJ27" s="203" t="s">
        <v>482</v>
      </c>
      <c r="AK27" s="204"/>
      <c r="AL27" s="209">
        <v>44571</v>
      </c>
      <c r="AM27" s="210">
        <v>44652</v>
      </c>
      <c r="AN27" s="433"/>
    </row>
    <row r="28" spans="1:40" ht="60" x14ac:dyDescent="0.25">
      <c r="A28" s="295"/>
      <c r="B28" s="302"/>
      <c r="C28" s="319"/>
      <c r="D28" s="199" t="s">
        <v>341</v>
      </c>
      <c r="E28" s="296"/>
      <c r="F28" s="295"/>
      <c r="G28" s="295"/>
      <c r="H28" s="295"/>
      <c r="I28" s="318"/>
      <c r="J28" s="320"/>
      <c r="K28" s="295"/>
      <c r="L28" s="315"/>
      <c r="M28" s="315"/>
      <c r="N28" s="295"/>
      <c r="O28" s="193">
        <v>3</v>
      </c>
      <c r="P28" s="141" t="s">
        <v>342</v>
      </c>
      <c r="Q28" s="193" t="str">
        <f t="shared" si="0"/>
        <v>Probabilidad</v>
      </c>
      <c r="R28" s="193" t="s">
        <v>319</v>
      </c>
      <c r="S28" s="193" t="s">
        <v>270</v>
      </c>
      <c r="T28" s="194">
        <f>VLOOKUP(R28&amp;S28,[4]Hoja1!$Q$4:$R$9,2,0)</f>
        <v>0.35</v>
      </c>
      <c r="U28" s="193" t="s">
        <v>271</v>
      </c>
      <c r="V28" s="193" t="s">
        <v>272</v>
      </c>
      <c r="W28" s="193" t="s">
        <v>273</v>
      </c>
      <c r="X28" s="194">
        <f>IF(Q28="Probabilidad",($J$26*T28),IF(Q28="Impacto"," "))</f>
        <v>0.13999999999999999</v>
      </c>
      <c r="Y28" s="194" t="str">
        <f>IF(Z28&lt;=20%,'[4]Tabla probabilidad'!$B$5,IF(Z28&lt;=40%,'[4]Tabla probabilidad'!$B$6,IF(Z28&lt;=60%,'[4]Tabla probabilidad'!$B$7,IF(Z28&lt;=80%,'[4]Tabla probabilidad'!$B$8,IF(Z28&lt;=100%,'[4]Tabla probabilidad'!$B$9)))))</f>
        <v>Baja</v>
      </c>
      <c r="Z28" s="194">
        <f>IF(R28="Preventivo",(J26-(J26*T28)),IF(R28="Detectivo",(J26-(J26*T28)),IF(R28="Correctivo",(J26))))</f>
        <v>0.26</v>
      </c>
      <c r="AA28" s="317"/>
      <c r="AB28" s="317"/>
      <c r="AC28" s="194" t="str">
        <f t="shared" si="1"/>
        <v>Moderado</v>
      </c>
      <c r="AD28" s="194">
        <f>IF(Q28="Probabilidad",(($M$26-0)),IF(Q28="Impacto",($M$26-($M$26*T28))))</f>
        <v>0.6</v>
      </c>
      <c r="AE28" s="317"/>
      <c r="AF28" s="317"/>
      <c r="AG28" s="325"/>
      <c r="AH28" s="432"/>
      <c r="AI28" s="218" t="s">
        <v>342</v>
      </c>
      <c r="AJ28" s="203" t="s">
        <v>482</v>
      </c>
      <c r="AK28" s="204"/>
      <c r="AL28" s="209">
        <v>44571</v>
      </c>
      <c r="AM28" s="210">
        <v>44652</v>
      </c>
      <c r="AN28" s="433"/>
    </row>
    <row r="29" spans="1:40" ht="45.75" customHeight="1" x14ac:dyDescent="0.25">
      <c r="A29" s="295"/>
      <c r="B29" s="303"/>
      <c r="C29" s="319"/>
      <c r="D29" s="199" t="s">
        <v>343</v>
      </c>
      <c r="E29" s="296"/>
      <c r="F29" s="295"/>
      <c r="G29" s="295"/>
      <c r="H29" s="295"/>
      <c r="I29" s="318"/>
      <c r="J29" s="320"/>
      <c r="K29" s="295"/>
      <c r="L29" s="315"/>
      <c r="M29" s="315"/>
      <c r="N29" s="295"/>
      <c r="O29" s="193">
        <v>5</v>
      </c>
      <c r="P29" s="141" t="s">
        <v>502</v>
      </c>
      <c r="Q29" s="193" t="str">
        <f t="shared" si="0"/>
        <v>Probabilidad</v>
      </c>
      <c r="R29" s="193" t="s">
        <v>269</v>
      </c>
      <c r="S29" s="193" t="s">
        <v>270</v>
      </c>
      <c r="T29" s="194">
        <f>VLOOKUP(R29&amp;S29,[4]Hoja1!$Q$4:$R$9,2,0)</f>
        <v>0.45</v>
      </c>
      <c r="U29" s="193" t="s">
        <v>271</v>
      </c>
      <c r="V29" s="193" t="s">
        <v>272</v>
      </c>
      <c r="W29" s="193" t="s">
        <v>273</v>
      </c>
      <c r="X29" s="194">
        <f>IF(Q29="Probabilidad",($J$26*T29),IF(Q29="Impacto"," "))</f>
        <v>0.18000000000000002</v>
      </c>
      <c r="Y29" s="194" t="str">
        <f>IF(Z29&lt;=20%,'[4]Tabla probabilidad'!$B$5,IF(Z29&lt;=40%,'[4]Tabla probabilidad'!$B$6,IF(Z29&lt;=60%,'[4]Tabla probabilidad'!$B$7,IF(Z29&lt;=80%,'[4]Tabla probabilidad'!$B$8,IF(Z29&lt;=100%,'[4]Tabla probabilidad'!$B$9)))))</f>
        <v>Baja</v>
      </c>
      <c r="Z29" s="194">
        <f>IF(R29="Preventivo",(J26-(J26*T29)),IF(R29="Detectivo",(J26-(J26*T29)),IF(R29="Correctivo",(J26))))</f>
        <v>0.22</v>
      </c>
      <c r="AA29" s="321"/>
      <c r="AB29" s="321"/>
      <c r="AC29" s="194" t="str">
        <f t="shared" si="1"/>
        <v>Moderado</v>
      </c>
      <c r="AD29" s="194">
        <f>IF(Q29="Probabilidad",(($M$26-0)),IF(Q29="Impacto",($M$26-($M$26*T29))))</f>
        <v>0.6</v>
      </c>
      <c r="AE29" s="321"/>
      <c r="AF29" s="321"/>
      <c r="AG29" s="326"/>
      <c r="AH29" s="432"/>
      <c r="AI29" s="218" t="s">
        <v>503</v>
      </c>
      <c r="AJ29" s="203" t="s">
        <v>482</v>
      </c>
      <c r="AK29" s="204"/>
      <c r="AL29" s="209">
        <v>44571</v>
      </c>
      <c r="AM29" s="210">
        <v>44652</v>
      </c>
      <c r="AN29" s="433"/>
    </row>
    <row r="30" spans="1:40" x14ac:dyDescent="0.25">
      <c r="A30"/>
      <c r="B30"/>
      <c r="C30"/>
      <c r="E30"/>
      <c r="F30"/>
      <c r="G30"/>
      <c r="H30"/>
      <c r="I30"/>
      <c r="J30"/>
      <c r="K30"/>
      <c r="L30"/>
      <c r="M30"/>
      <c r="N30"/>
      <c r="O30"/>
      <c r="Q30"/>
      <c r="R30"/>
      <c r="S30"/>
      <c r="T30"/>
      <c r="U30"/>
      <c r="V30"/>
      <c r="W30"/>
      <c r="X30"/>
      <c r="Y30"/>
      <c r="Z30"/>
      <c r="AA30"/>
      <c r="AB30"/>
      <c r="AC30"/>
      <c r="AD30"/>
      <c r="AE30"/>
      <c r="AF30"/>
      <c r="AG30"/>
      <c r="AH30"/>
    </row>
    <row r="31" spans="1:40" x14ac:dyDescent="0.25">
      <c r="A31"/>
      <c r="B31"/>
      <c r="C31"/>
      <c r="E31"/>
      <c r="F31"/>
      <c r="G31"/>
      <c r="H31"/>
      <c r="I31"/>
      <c r="J31"/>
      <c r="K31"/>
      <c r="L31"/>
      <c r="M31"/>
      <c r="N31"/>
      <c r="O31"/>
      <c r="Q31"/>
      <c r="R31"/>
      <c r="S31"/>
      <c r="T31"/>
      <c r="U31"/>
      <c r="V31"/>
      <c r="W31"/>
      <c r="X31"/>
      <c r="Y31"/>
      <c r="Z31"/>
      <c r="AA31"/>
      <c r="AB31"/>
      <c r="AC31"/>
      <c r="AD31"/>
      <c r="AE31"/>
      <c r="AF31"/>
      <c r="AG31"/>
      <c r="AH31"/>
    </row>
    <row r="32" spans="1:40" x14ac:dyDescent="0.25">
      <c r="A32"/>
      <c r="B32"/>
      <c r="C32"/>
      <c r="E32"/>
      <c r="F32"/>
      <c r="G32"/>
      <c r="H32"/>
      <c r="I32"/>
      <c r="J32"/>
      <c r="K32"/>
      <c r="L32"/>
      <c r="M32"/>
      <c r="N32"/>
      <c r="O32"/>
      <c r="Q32"/>
      <c r="R32"/>
      <c r="S32"/>
      <c r="T32"/>
      <c r="U32"/>
      <c r="V32"/>
      <c r="W32"/>
      <c r="X32"/>
      <c r="Y32"/>
      <c r="Z32"/>
      <c r="AA32"/>
      <c r="AB32"/>
      <c r="AC32"/>
      <c r="AD32"/>
      <c r="AE32"/>
      <c r="AF32"/>
      <c r="AG32"/>
      <c r="AH32"/>
    </row>
    <row r="33" spans="1:34" x14ac:dyDescent="0.25">
      <c r="A33"/>
      <c r="B33"/>
      <c r="C33"/>
      <c r="E33"/>
      <c r="F33"/>
      <c r="G33"/>
      <c r="H33"/>
      <c r="I33"/>
      <c r="J33"/>
      <c r="K33"/>
      <c r="L33"/>
      <c r="M33"/>
      <c r="N33"/>
      <c r="O33"/>
      <c r="Q33"/>
      <c r="R33"/>
      <c r="S33"/>
      <c r="T33"/>
      <c r="U33"/>
      <c r="V33"/>
      <c r="W33"/>
      <c r="X33"/>
      <c r="Y33"/>
      <c r="Z33"/>
      <c r="AA33"/>
      <c r="AB33"/>
      <c r="AC33"/>
      <c r="AD33"/>
      <c r="AE33"/>
      <c r="AF33"/>
      <c r="AG33"/>
      <c r="AH33"/>
    </row>
    <row r="34" spans="1:34" x14ac:dyDescent="0.25">
      <c r="A34"/>
      <c r="B34"/>
      <c r="C34"/>
      <c r="E34"/>
      <c r="F34"/>
      <c r="G34"/>
      <c r="H34"/>
      <c r="I34"/>
      <c r="J34"/>
      <c r="K34"/>
      <c r="L34"/>
      <c r="M34"/>
      <c r="N34"/>
      <c r="O34"/>
      <c r="Q34"/>
      <c r="R34"/>
      <c r="S34"/>
      <c r="T34"/>
      <c r="U34"/>
      <c r="V34"/>
      <c r="W34"/>
      <c r="X34"/>
      <c r="Y34"/>
      <c r="Z34"/>
      <c r="AA34"/>
      <c r="AB34"/>
      <c r="AC34"/>
      <c r="AD34"/>
      <c r="AE34"/>
      <c r="AF34"/>
      <c r="AG34"/>
      <c r="AH34"/>
    </row>
    <row r="35" spans="1:34" x14ac:dyDescent="0.25">
      <c r="A35"/>
      <c r="B35"/>
      <c r="C35"/>
      <c r="E35"/>
      <c r="F35"/>
      <c r="G35"/>
      <c r="H35"/>
      <c r="I35"/>
      <c r="J35"/>
      <c r="K35"/>
      <c r="L35"/>
      <c r="M35"/>
      <c r="N35"/>
      <c r="O35"/>
      <c r="Q35"/>
      <c r="R35"/>
      <c r="S35"/>
      <c r="T35"/>
      <c r="U35"/>
      <c r="V35"/>
      <c r="W35"/>
      <c r="X35"/>
      <c r="Y35"/>
      <c r="Z35"/>
      <c r="AA35"/>
      <c r="AB35"/>
      <c r="AC35"/>
      <c r="AD35"/>
      <c r="AE35"/>
      <c r="AF35"/>
      <c r="AG35"/>
      <c r="AH35"/>
    </row>
    <row r="36" spans="1:34" x14ac:dyDescent="0.25">
      <c r="A36"/>
      <c r="B36"/>
      <c r="C36"/>
      <c r="E36"/>
      <c r="F36"/>
      <c r="G36"/>
      <c r="H36"/>
      <c r="I36"/>
      <c r="J36"/>
      <c r="K36"/>
      <c r="L36"/>
      <c r="M36"/>
      <c r="N36"/>
      <c r="O36"/>
      <c r="Q36"/>
      <c r="R36"/>
      <c r="S36"/>
      <c r="T36"/>
      <c r="U36"/>
      <c r="V36"/>
      <c r="W36"/>
      <c r="X36"/>
      <c r="Y36"/>
      <c r="Z36"/>
      <c r="AA36"/>
      <c r="AB36"/>
      <c r="AC36"/>
      <c r="AD36"/>
      <c r="AE36"/>
      <c r="AF36"/>
      <c r="AG36"/>
      <c r="AH36"/>
    </row>
    <row r="37" spans="1:34" x14ac:dyDescent="0.25">
      <c r="A37"/>
      <c r="B37"/>
      <c r="C37"/>
      <c r="E37"/>
      <c r="F37"/>
      <c r="G37"/>
      <c r="H37"/>
      <c r="I37"/>
      <c r="J37"/>
      <c r="K37"/>
      <c r="L37"/>
      <c r="M37"/>
      <c r="N37"/>
      <c r="O37"/>
      <c r="Q37"/>
      <c r="R37"/>
      <c r="S37"/>
      <c r="T37"/>
      <c r="U37"/>
      <c r="V37"/>
      <c r="W37"/>
      <c r="X37"/>
      <c r="Y37"/>
      <c r="Z37"/>
      <c r="AA37"/>
      <c r="AB37"/>
      <c r="AC37"/>
      <c r="AD37"/>
      <c r="AE37"/>
      <c r="AF37"/>
      <c r="AG37"/>
      <c r="AH37"/>
    </row>
    <row r="38" spans="1:34" x14ac:dyDescent="0.25">
      <c r="A38"/>
      <c r="B38"/>
      <c r="C38"/>
      <c r="E38"/>
      <c r="F38"/>
      <c r="G38"/>
      <c r="H38"/>
      <c r="I38"/>
      <c r="J38"/>
      <c r="K38"/>
      <c r="L38"/>
      <c r="M38"/>
      <c r="N38"/>
      <c r="O38"/>
      <c r="Q38"/>
      <c r="R38"/>
      <c r="S38"/>
      <c r="T38"/>
      <c r="U38"/>
      <c r="V38"/>
      <c r="W38"/>
      <c r="X38"/>
      <c r="Y38"/>
      <c r="Z38"/>
      <c r="AA38"/>
      <c r="AB38"/>
      <c r="AC38"/>
      <c r="AD38"/>
      <c r="AE38"/>
      <c r="AF38"/>
      <c r="AG38"/>
      <c r="AH38"/>
    </row>
    <row r="39" spans="1:34" x14ac:dyDescent="0.25">
      <c r="A39"/>
      <c r="B39"/>
      <c r="C39"/>
      <c r="E39"/>
      <c r="F39"/>
      <c r="G39"/>
      <c r="H39"/>
      <c r="I39"/>
      <c r="J39"/>
      <c r="K39"/>
      <c r="L39"/>
      <c r="M39"/>
      <c r="N39"/>
      <c r="O39"/>
      <c r="Q39"/>
      <c r="R39"/>
      <c r="S39"/>
      <c r="T39"/>
      <c r="U39"/>
      <c r="V39"/>
      <c r="W39"/>
      <c r="X39"/>
      <c r="Y39"/>
      <c r="Z39"/>
      <c r="AA39"/>
      <c r="AB39"/>
      <c r="AC39"/>
      <c r="AD39"/>
      <c r="AE39"/>
      <c r="AF39"/>
      <c r="AG39"/>
      <c r="AH39"/>
    </row>
    <row r="40" spans="1:34" x14ac:dyDescent="0.25">
      <c r="A40"/>
      <c r="B40"/>
      <c r="C40"/>
      <c r="E40"/>
      <c r="F40"/>
      <c r="G40"/>
      <c r="H40"/>
      <c r="I40"/>
      <c r="J40"/>
      <c r="K40"/>
      <c r="L40"/>
      <c r="M40"/>
      <c r="N40"/>
      <c r="O40"/>
      <c r="Q40"/>
      <c r="R40"/>
      <c r="S40"/>
      <c r="T40"/>
      <c r="U40"/>
      <c r="V40"/>
      <c r="W40"/>
      <c r="X40"/>
      <c r="Y40"/>
      <c r="Z40"/>
      <c r="AA40"/>
      <c r="AB40"/>
      <c r="AC40"/>
      <c r="AD40"/>
      <c r="AE40"/>
      <c r="AF40"/>
      <c r="AG40"/>
      <c r="AH40"/>
    </row>
    <row r="41" spans="1:34" x14ac:dyDescent="0.25">
      <c r="A41"/>
      <c r="B41"/>
      <c r="C41"/>
      <c r="E41"/>
      <c r="F41"/>
      <c r="G41"/>
      <c r="H41"/>
      <c r="I41"/>
      <c r="J41"/>
      <c r="K41"/>
      <c r="L41"/>
      <c r="M41"/>
      <c r="N41"/>
      <c r="O41"/>
      <c r="Q41"/>
      <c r="R41"/>
      <c r="S41"/>
      <c r="T41"/>
      <c r="U41"/>
      <c r="V41"/>
      <c r="W41"/>
      <c r="X41"/>
      <c r="Y41"/>
      <c r="Z41"/>
      <c r="AA41"/>
      <c r="AB41"/>
      <c r="AC41"/>
      <c r="AD41"/>
      <c r="AE41"/>
      <c r="AF41"/>
      <c r="AG41"/>
      <c r="AH41"/>
    </row>
    <row r="42" spans="1:34" x14ac:dyDescent="0.25">
      <c r="A42"/>
      <c r="B42"/>
      <c r="C42"/>
      <c r="E42"/>
      <c r="F42"/>
      <c r="G42"/>
      <c r="H42"/>
      <c r="I42"/>
      <c r="J42"/>
      <c r="K42"/>
      <c r="L42"/>
      <c r="M42"/>
      <c r="N42"/>
      <c r="O42"/>
      <c r="Q42"/>
      <c r="R42"/>
      <c r="S42"/>
      <c r="T42"/>
      <c r="U42"/>
      <c r="V42"/>
      <c r="W42"/>
      <c r="X42"/>
      <c r="Y42"/>
      <c r="Z42"/>
      <c r="AA42"/>
      <c r="AB42"/>
      <c r="AC42"/>
      <c r="AD42"/>
      <c r="AE42"/>
      <c r="AF42"/>
      <c r="AG42"/>
      <c r="AH42"/>
    </row>
    <row r="43" spans="1:34" x14ac:dyDescent="0.25">
      <c r="A43"/>
      <c r="B43"/>
      <c r="C43"/>
      <c r="E43"/>
      <c r="F43"/>
      <c r="G43"/>
      <c r="H43"/>
      <c r="I43"/>
      <c r="J43"/>
      <c r="K43"/>
      <c r="L43"/>
      <c r="M43"/>
      <c r="N43"/>
      <c r="O43"/>
      <c r="Q43"/>
      <c r="R43"/>
      <c r="S43"/>
      <c r="T43"/>
      <c r="U43"/>
      <c r="V43"/>
      <c r="W43"/>
      <c r="X43"/>
      <c r="Y43"/>
      <c r="Z43"/>
      <c r="AA43"/>
      <c r="AB43"/>
      <c r="AC43"/>
      <c r="AD43"/>
      <c r="AE43"/>
      <c r="AF43"/>
      <c r="AG43"/>
      <c r="AH43"/>
    </row>
    <row r="44" spans="1:34" x14ac:dyDescent="0.25">
      <c r="A44"/>
      <c r="B44"/>
      <c r="C44"/>
      <c r="E44"/>
      <c r="F44"/>
      <c r="G44"/>
      <c r="H44"/>
      <c r="I44"/>
      <c r="J44"/>
      <c r="K44"/>
      <c r="L44"/>
      <c r="M44"/>
      <c r="N44"/>
      <c r="O44"/>
      <c r="Q44"/>
      <c r="R44"/>
      <c r="S44"/>
      <c r="T44"/>
      <c r="U44"/>
      <c r="V44"/>
      <c r="W44"/>
      <c r="X44"/>
      <c r="Y44"/>
      <c r="Z44"/>
      <c r="AA44"/>
      <c r="AB44"/>
      <c r="AC44"/>
      <c r="AD44"/>
      <c r="AE44"/>
      <c r="AF44"/>
      <c r="AG44"/>
      <c r="AH44"/>
    </row>
    <row r="45" spans="1:34" x14ac:dyDescent="0.25">
      <c r="A45"/>
      <c r="B45"/>
      <c r="C45"/>
      <c r="E45"/>
      <c r="F45"/>
      <c r="G45"/>
      <c r="H45"/>
      <c r="I45"/>
      <c r="J45"/>
      <c r="K45"/>
      <c r="L45"/>
      <c r="M45"/>
      <c r="N45"/>
      <c r="O45"/>
      <c r="Q45"/>
      <c r="R45"/>
      <c r="S45"/>
      <c r="T45"/>
      <c r="U45"/>
      <c r="V45"/>
      <c r="W45"/>
      <c r="X45"/>
      <c r="Y45"/>
      <c r="Z45"/>
      <c r="AA45"/>
      <c r="AB45"/>
      <c r="AC45"/>
      <c r="AD45"/>
      <c r="AE45"/>
      <c r="AF45"/>
      <c r="AG45"/>
      <c r="AH45"/>
    </row>
    <row r="46" spans="1:34" x14ac:dyDescent="0.25">
      <c r="A46"/>
      <c r="B46"/>
      <c r="C46"/>
      <c r="E46"/>
      <c r="F46"/>
      <c r="G46"/>
      <c r="H46"/>
      <c r="I46"/>
      <c r="J46"/>
      <c r="K46"/>
      <c r="L46"/>
      <c r="M46"/>
      <c r="N46"/>
      <c r="O46"/>
      <c r="Q46"/>
      <c r="R46"/>
      <c r="S46"/>
      <c r="T46"/>
      <c r="U46"/>
      <c r="V46"/>
      <c r="W46"/>
      <c r="X46"/>
      <c r="Y46"/>
      <c r="Z46"/>
      <c r="AA46"/>
      <c r="AB46"/>
      <c r="AC46"/>
      <c r="AD46"/>
      <c r="AE46"/>
      <c r="AF46"/>
      <c r="AG46"/>
      <c r="AH46"/>
    </row>
    <row r="47" spans="1:34" x14ac:dyDescent="0.25">
      <c r="A47"/>
      <c r="B47"/>
      <c r="C47"/>
      <c r="E47"/>
      <c r="F47"/>
      <c r="G47"/>
      <c r="H47"/>
      <c r="I47"/>
      <c r="J47"/>
      <c r="K47"/>
      <c r="L47"/>
      <c r="M47"/>
      <c r="N47"/>
      <c r="O47"/>
      <c r="Q47"/>
      <c r="R47"/>
      <c r="S47"/>
      <c r="T47"/>
      <c r="U47"/>
      <c r="V47"/>
      <c r="W47"/>
      <c r="X47"/>
      <c r="Y47"/>
      <c r="Z47"/>
      <c r="AA47"/>
      <c r="AB47"/>
      <c r="AC47"/>
      <c r="AD47"/>
      <c r="AE47"/>
      <c r="AF47"/>
      <c r="AG47"/>
      <c r="AH47"/>
    </row>
    <row r="48" spans="1:34" x14ac:dyDescent="0.25">
      <c r="A48"/>
      <c r="B48"/>
      <c r="C48"/>
      <c r="E48"/>
      <c r="F48"/>
      <c r="G48"/>
      <c r="H48"/>
      <c r="I48"/>
      <c r="J48"/>
      <c r="K48"/>
      <c r="L48"/>
      <c r="M48"/>
      <c r="N48"/>
      <c r="O48"/>
      <c r="Q48"/>
      <c r="R48"/>
      <c r="S48"/>
      <c r="T48"/>
      <c r="U48"/>
      <c r="V48"/>
      <c r="W48"/>
      <c r="X48"/>
      <c r="Y48"/>
      <c r="Z48"/>
      <c r="AA48"/>
      <c r="AB48"/>
      <c r="AC48"/>
      <c r="AD48"/>
      <c r="AE48"/>
      <c r="AF48"/>
      <c r="AG48"/>
      <c r="AH48"/>
    </row>
    <row r="49" spans="1:34" x14ac:dyDescent="0.25">
      <c r="A49"/>
      <c r="B49"/>
      <c r="C49"/>
      <c r="E49"/>
      <c r="F49"/>
      <c r="G49"/>
      <c r="H49"/>
      <c r="I49"/>
      <c r="J49"/>
      <c r="K49"/>
      <c r="L49"/>
      <c r="M49"/>
      <c r="N49"/>
      <c r="O49"/>
      <c r="Q49"/>
      <c r="R49"/>
      <c r="S49"/>
      <c r="T49"/>
      <c r="U49"/>
      <c r="V49"/>
      <c r="W49"/>
      <c r="X49"/>
      <c r="Y49"/>
      <c r="Z49"/>
      <c r="AA49"/>
      <c r="AB49"/>
      <c r="AC49"/>
      <c r="AD49"/>
      <c r="AE49"/>
      <c r="AF49"/>
      <c r="AG49"/>
      <c r="AH49"/>
    </row>
    <row r="50" spans="1:34" x14ac:dyDescent="0.25">
      <c r="A50"/>
      <c r="B50"/>
      <c r="C50"/>
      <c r="E50"/>
      <c r="F50"/>
      <c r="G50"/>
      <c r="H50"/>
      <c r="I50"/>
      <c r="J50"/>
      <c r="K50"/>
      <c r="L50"/>
      <c r="M50"/>
      <c r="N50"/>
      <c r="O50"/>
      <c r="Q50"/>
      <c r="R50"/>
      <c r="S50"/>
      <c r="T50"/>
      <c r="U50"/>
      <c r="V50"/>
      <c r="W50"/>
      <c r="X50"/>
      <c r="Y50"/>
      <c r="Z50"/>
      <c r="AA50"/>
      <c r="AB50"/>
      <c r="AC50"/>
      <c r="AD50"/>
      <c r="AE50"/>
      <c r="AF50"/>
      <c r="AG50"/>
      <c r="AH50"/>
    </row>
    <row r="51" spans="1:34" x14ac:dyDescent="0.25">
      <c r="A51"/>
      <c r="B51"/>
      <c r="C51"/>
      <c r="E51"/>
      <c r="F51"/>
      <c r="G51"/>
      <c r="H51"/>
      <c r="I51"/>
      <c r="J51"/>
      <c r="K51"/>
      <c r="L51"/>
      <c r="M51"/>
      <c r="N51"/>
      <c r="O51"/>
      <c r="Q51"/>
      <c r="R51"/>
      <c r="S51"/>
      <c r="T51"/>
      <c r="U51"/>
      <c r="V51"/>
      <c r="W51"/>
      <c r="X51"/>
      <c r="Y51"/>
      <c r="Z51"/>
      <c r="AA51"/>
      <c r="AB51"/>
      <c r="AC51"/>
      <c r="AD51"/>
      <c r="AE51"/>
      <c r="AF51"/>
      <c r="AG51"/>
      <c r="AH51"/>
    </row>
    <row r="52" spans="1:34" x14ac:dyDescent="0.25">
      <c r="A52"/>
      <c r="B52"/>
      <c r="C52"/>
      <c r="E52"/>
      <c r="F52"/>
      <c r="G52"/>
      <c r="H52"/>
      <c r="I52"/>
      <c r="J52"/>
      <c r="K52"/>
      <c r="L52"/>
      <c r="M52"/>
      <c r="N52"/>
      <c r="O52"/>
      <c r="Q52"/>
      <c r="R52"/>
      <c r="S52"/>
      <c r="T52"/>
      <c r="U52"/>
      <c r="V52"/>
      <c r="W52"/>
      <c r="X52"/>
      <c r="Y52"/>
      <c r="Z52"/>
      <c r="AA52"/>
      <c r="AB52"/>
      <c r="AC52"/>
      <c r="AD52"/>
      <c r="AE52"/>
      <c r="AF52"/>
      <c r="AG52"/>
      <c r="AH52"/>
    </row>
    <row r="53" spans="1:34" x14ac:dyDescent="0.25">
      <c r="A53"/>
      <c r="B53"/>
      <c r="C53"/>
      <c r="E53"/>
      <c r="F53"/>
      <c r="G53"/>
      <c r="H53"/>
      <c r="I53"/>
      <c r="J53"/>
      <c r="K53"/>
      <c r="L53"/>
      <c r="M53"/>
      <c r="N53"/>
      <c r="O53"/>
      <c r="Q53"/>
      <c r="R53"/>
      <c r="S53"/>
      <c r="T53"/>
      <c r="U53"/>
      <c r="V53"/>
      <c r="W53"/>
      <c r="X53"/>
      <c r="Y53"/>
      <c r="Z53"/>
      <c r="AA53"/>
      <c r="AB53"/>
      <c r="AC53"/>
      <c r="AD53"/>
      <c r="AE53"/>
      <c r="AF53"/>
      <c r="AG53"/>
      <c r="AH53"/>
    </row>
    <row r="54" spans="1:34" x14ac:dyDescent="0.25">
      <c r="A54"/>
      <c r="B54"/>
      <c r="C54"/>
      <c r="E54"/>
      <c r="F54"/>
      <c r="G54"/>
      <c r="H54"/>
      <c r="I54"/>
      <c r="J54"/>
      <c r="K54"/>
      <c r="L54"/>
      <c r="M54"/>
      <c r="N54"/>
      <c r="O54"/>
      <c r="Q54"/>
      <c r="R54"/>
      <c r="S54"/>
      <c r="T54"/>
      <c r="U54"/>
      <c r="V54"/>
      <c r="W54"/>
      <c r="X54"/>
      <c r="Y54"/>
      <c r="Z54"/>
      <c r="AA54"/>
      <c r="AB54"/>
      <c r="AC54"/>
      <c r="AD54"/>
      <c r="AE54"/>
      <c r="AF54"/>
      <c r="AG54"/>
      <c r="AH54"/>
    </row>
    <row r="55" spans="1:34" x14ac:dyDescent="0.25">
      <c r="A55"/>
      <c r="B55"/>
      <c r="C55"/>
      <c r="E55"/>
      <c r="F55"/>
      <c r="G55"/>
      <c r="H55"/>
      <c r="I55"/>
      <c r="J55"/>
      <c r="K55"/>
      <c r="L55"/>
      <c r="M55"/>
      <c r="N55"/>
      <c r="O55"/>
      <c r="Q55"/>
      <c r="R55"/>
      <c r="S55"/>
      <c r="T55"/>
      <c r="U55"/>
      <c r="V55"/>
      <c r="W55"/>
      <c r="X55"/>
      <c r="Y55"/>
      <c r="Z55"/>
      <c r="AA55"/>
      <c r="AB55"/>
      <c r="AC55"/>
      <c r="AD55"/>
      <c r="AE55"/>
      <c r="AF55"/>
      <c r="AG55"/>
      <c r="AH55"/>
    </row>
    <row r="56" spans="1:34" x14ac:dyDescent="0.25">
      <c r="A56"/>
      <c r="B56"/>
      <c r="C56"/>
      <c r="E56"/>
      <c r="F56"/>
      <c r="G56"/>
      <c r="H56"/>
      <c r="I56"/>
      <c r="J56"/>
      <c r="K56"/>
      <c r="L56"/>
      <c r="M56"/>
      <c r="N56"/>
      <c r="O56"/>
      <c r="Q56"/>
      <c r="R56"/>
      <c r="S56"/>
      <c r="T56"/>
      <c r="U56"/>
      <c r="V56"/>
      <c r="W56"/>
      <c r="X56"/>
      <c r="Y56"/>
      <c r="Z56"/>
      <c r="AA56"/>
      <c r="AB56"/>
      <c r="AC56"/>
      <c r="AD56"/>
      <c r="AE56"/>
      <c r="AF56"/>
      <c r="AG56"/>
      <c r="AH56"/>
    </row>
    <row r="57" spans="1:34" x14ac:dyDescent="0.25">
      <c r="A57"/>
      <c r="B57"/>
      <c r="C57"/>
      <c r="E57"/>
      <c r="F57"/>
      <c r="G57"/>
      <c r="H57"/>
      <c r="I57"/>
      <c r="J57"/>
      <c r="K57"/>
      <c r="L57"/>
      <c r="M57"/>
      <c r="N57"/>
      <c r="O57"/>
      <c r="Q57"/>
      <c r="R57"/>
      <c r="S57"/>
      <c r="T57"/>
      <c r="U57"/>
      <c r="V57"/>
      <c r="W57"/>
      <c r="X57"/>
      <c r="Y57"/>
      <c r="Z57"/>
      <c r="AA57"/>
      <c r="AB57"/>
      <c r="AC57"/>
      <c r="AD57"/>
      <c r="AE57"/>
      <c r="AF57"/>
      <c r="AG57"/>
      <c r="AH57"/>
    </row>
    <row r="58" spans="1:34" x14ac:dyDescent="0.25">
      <c r="A58"/>
      <c r="B58"/>
      <c r="C58"/>
      <c r="E58"/>
      <c r="F58"/>
      <c r="G58"/>
      <c r="H58"/>
      <c r="I58"/>
      <c r="J58"/>
      <c r="K58"/>
      <c r="L58"/>
      <c r="M58"/>
      <c r="N58"/>
      <c r="O58"/>
      <c r="Q58"/>
      <c r="R58"/>
      <c r="S58"/>
      <c r="T58"/>
      <c r="U58"/>
      <c r="V58"/>
      <c r="W58"/>
      <c r="X58"/>
      <c r="Y58"/>
      <c r="Z58"/>
      <c r="AA58"/>
      <c r="AB58"/>
      <c r="AC58"/>
      <c r="AD58"/>
      <c r="AE58"/>
      <c r="AF58"/>
      <c r="AG58"/>
      <c r="AH58"/>
    </row>
    <row r="59" spans="1:34" x14ac:dyDescent="0.25">
      <c r="A59"/>
      <c r="B59"/>
      <c r="C59"/>
      <c r="E59"/>
      <c r="F59"/>
      <c r="G59"/>
      <c r="H59"/>
      <c r="I59"/>
      <c r="J59"/>
      <c r="K59"/>
      <c r="L59"/>
      <c r="M59"/>
      <c r="N59"/>
      <c r="O59"/>
      <c r="Q59"/>
      <c r="R59"/>
      <c r="S59"/>
      <c r="T59"/>
      <c r="U59"/>
      <c r="V59"/>
      <c r="W59"/>
      <c r="X59"/>
      <c r="Y59"/>
      <c r="Z59"/>
      <c r="AA59"/>
      <c r="AB59"/>
      <c r="AC59"/>
      <c r="AD59"/>
      <c r="AE59"/>
      <c r="AF59"/>
      <c r="AG59"/>
      <c r="AH59"/>
    </row>
  </sheetData>
  <mergeCells count="159">
    <mergeCell ref="A6:C6"/>
    <mergeCell ref="D6:N6"/>
    <mergeCell ref="A7:H7"/>
    <mergeCell ref="I7:N7"/>
    <mergeCell ref="O7:W7"/>
    <mergeCell ref="X7:AH7"/>
    <mergeCell ref="A1:C2"/>
    <mergeCell ref="D1:AH3"/>
    <mergeCell ref="A4:C4"/>
    <mergeCell ref="D4:N4"/>
    <mergeCell ref="O4:Q4"/>
    <mergeCell ref="A5:C5"/>
    <mergeCell ref="D5:N5"/>
    <mergeCell ref="I8:I9"/>
    <mergeCell ref="J8:J9"/>
    <mergeCell ref="K8:K9"/>
    <mergeCell ref="L8:L9"/>
    <mergeCell ref="A8:A9"/>
    <mergeCell ref="B8:B9"/>
    <mergeCell ref="C8:C9"/>
    <mergeCell ref="D8:D9"/>
    <mergeCell ref="E8:E9"/>
    <mergeCell ref="F8:F9"/>
    <mergeCell ref="AH8:AH9"/>
    <mergeCell ref="AI8:AI9"/>
    <mergeCell ref="AJ8:AK8"/>
    <mergeCell ref="AL8:AM8"/>
    <mergeCell ref="AN8:AN9"/>
    <mergeCell ref="A10:A12"/>
    <mergeCell ref="B10:B12"/>
    <mergeCell ref="C10:C12"/>
    <mergeCell ref="E10:E12"/>
    <mergeCell ref="F10:F12"/>
    <mergeCell ref="X8:X9"/>
    <mergeCell ref="Y8:Y9"/>
    <mergeCell ref="Z8:Z9"/>
    <mergeCell ref="AC8:AC9"/>
    <mergeCell ref="AD8:AD9"/>
    <mergeCell ref="AG8:AG9"/>
    <mergeCell ref="M8:M9"/>
    <mergeCell ref="N8:N9"/>
    <mergeCell ref="O8:O9"/>
    <mergeCell ref="P8:P9"/>
    <mergeCell ref="Q8:Q9"/>
    <mergeCell ref="R8:W8"/>
    <mergeCell ref="G8:G9"/>
    <mergeCell ref="H8:H9"/>
    <mergeCell ref="AG10:AG12"/>
    <mergeCell ref="AH10:AH12"/>
    <mergeCell ref="AN10:AN12"/>
    <mergeCell ref="A13:A15"/>
    <mergeCell ref="B13:B15"/>
    <mergeCell ref="C13:C15"/>
    <mergeCell ref="E13:E15"/>
    <mergeCell ref="F13:F15"/>
    <mergeCell ref="G13:G15"/>
    <mergeCell ref="H13:H15"/>
    <mergeCell ref="M10:M12"/>
    <mergeCell ref="N10:N12"/>
    <mergeCell ref="AA10:AA12"/>
    <mergeCell ref="AB10:AB12"/>
    <mergeCell ref="AE10:AE12"/>
    <mergeCell ref="AF10:AF12"/>
    <mergeCell ref="G10:G12"/>
    <mergeCell ref="H10:H12"/>
    <mergeCell ref="I10:I12"/>
    <mergeCell ref="J10:J12"/>
    <mergeCell ref="K10:K12"/>
    <mergeCell ref="L10:L12"/>
    <mergeCell ref="AN14:AN15"/>
    <mergeCell ref="AA13:AA15"/>
    <mergeCell ref="A16:A19"/>
    <mergeCell ref="B16:B19"/>
    <mergeCell ref="C16:C19"/>
    <mergeCell ref="E16:E19"/>
    <mergeCell ref="F16:F19"/>
    <mergeCell ref="G16:G19"/>
    <mergeCell ref="H16:H19"/>
    <mergeCell ref="I16:I19"/>
    <mergeCell ref="J16:J19"/>
    <mergeCell ref="AB13:AB15"/>
    <mergeCell ref="AE13:AE15"/>
    <mergeCell ref="AF13:AF15"/>
    <mergeCell ref="AG13:AG15"/>
    <mergeCell ref="AH13:AH15"/>
    <mergeCell ref="I13:I15"/>
    <mergeCell ref="J13:J15"/>
    <mergeCell ref="K13:K15"/>
    <mergeCell ref="L13:L15"/>
    <mergeCell ref="M13:M15"/>
    <mergeCell ref="N13:N15"/>
    <mergeCell ref="AE16:AE19"/>
    <mergeCell ref="AF16:AF19"/>
    <mergeCell ref="AG16:AG19"/>
    <mergeCell ref="AH16:AH19"/>
    <mergeCell ref="A20:A23"/>
    <mergeCell ref="B20:B23"/>
    <mergeCell ref="C20:C23"/>
    <mergeCell ref="E20:E23"/>
    <mergeCell ref="F20:F23"/>
    <mergeCell ref="G20:G23"/>
    <mergeCell ref="K16:K19"/>
    <mergeCell ref="L16:L19"/>
    <mergeCell ref="M16:M19"/>
    <mergeCell ref="N16:N19"/>
    <mergeCell ref="AA16:AA19"/>
    <mergeCell ref="AB16:AB19"/>
    <mergeCell ref="AH20:AH23"/>
    <mergeCell ref="N20:N23"/>
    <mergeCell ref="AA20:AA23"/>
    <mergeCell ref="AB20:AB23"/>
    <mergeCell ref="AE20:AE23"/>
    <mergeCell ref="AF20:AF23"/>
    <mergeCell ref="AG20:AG23"/>
    <mergeCell ref="H20:H23"/>
    <mergeCell ref="I20:I23"/>
    <mergeCell ref="J20:J23"/>
    <mergeCell ref="K20:K23"/>
    <mergeCell ref="L20:L23"/>
    <mergeCell ref="M20:M23"/>
    <mergeCell ref="AE24:AE25"/>
    <mergeCell ref="AF24:AF25"/>
    <mergeCell ref="AG24:AG25"/>
    <mergeCell ref="AH24:AH25"/>
    <mergeCell ref="N24:N25"/>
    <mergeCell ref="AA24:AA25"/>
    <mergeCell ref="AB24:AB25"/>
    <mergeCell ref="I24:I25"/>
    <mergeCell ref="J24:J25"/>
    <mergeCell ref="A26:A29"/>
    <mergeCell ref="B26:B29"/>
    <mergeCell ref="C26:C29"/>
    <mergeCell ref="E26:E29"/>
    <mergeCell ref="F26:F29"/>
    <mergeCell ref="G26:G29"/>
    <mergeCell ref="K24:K25"/>
    <mergeCell ref="L24:L25"/>
    <mergeCell ref="M24:M25"/>
    <mergeCell ref="A24:A25"/>
    <mergeCell ref="B24:B25"/>
    <mergeCell ref="C24:C25"/>
    <mergeCell ref="E24:E25"/>
    <mergeCell ref="F24:F25"/>
    <mergeCell ref="G24:G25"/>
    <mergeCell ref="H24:H25"/>
    <mergeCell ref="AH26:AH29"/>
    <mergeCell ref="AN26:AN29"/>
    <mergeCell ref="N26:N29"/>
    <mergeCell ref="AA26:AA29"/>
    <mergeCell ref="AB26:AB29"/>
    <mergeCell ref="AE26:AE29"/>
    <mergeCell ref="AF26:AF29"/>
    <mergeCell ref="AG26:AG29"/>
    <mergeCell ref="H26:H29"/>
    <mergeCell ref="I26:I29"/>
    <mergeCell ref="J26:J29"/>
    <mergeCell ref="K26:K29"/>
    <mergeCell ref="L26:L29"/>
    <mergeCell ref="M26:M29"/>
  </mergeCells>
  <conditionalFormatting sqref="I10">
    <cfRule type="containsText" dxfId="877" priority="195" operator="containsText" text="Muy Baja">
      <formula>NOT(ISERROR(SEARCH("Muy Baja",I10)))</formula>
    </cfRule>
    <cfRule type="containsText" dxfId="876" priority="196" operator="containsText" text="Baja">
      <formula>NOT(ISERROR(SEARCH("Baja",I10)))</formula>
    </cfRule>
    <cfRule type="containsText" dxfId="875" priority="198" operator="containsText" text="Muy Alta">
      <formula>NOT(ISERROR(SEARCH("Muy Alta",I10)))</formula>
    </cfRule>
    <cfRule type="containsText" dxfId="874" priority="199" operator="containsText" text="Alta">
      <formula>NOT(ISERROR(SEARCH("Alta",I10)))</formula>
    </cfRule>
    <cfRule type="containsText" dxfId="873" priority="200" operator="containsText" text="Media">
      <formula>NOT(ISERROR(SEARCH("Media",I10)))</formula>
    </cfRule>
    <cfRule type="containsText" dxfId="872" priority="201" operator="containsText" text="Media">
      <formula>NOT(ISERROR(SEARCH("Media",I10)))</formula>
    </cfRule>
    <cfRule type="containsText" dxfId="871" priority="202" operator="containsText" text="Media">
      <formula>NOT(ISERROR(SEARCH("Media",I10)))</formula>
    </cfRule>
    <cfRule type="containsText" dxfId="870" priority="203" operator="containsText" text="Muy Baja">
      <formula>NOT(ISERROR(SEARCH("Muy Baja",I10)))</formula>
    </cfRule>
    <cfRule type="containsText" dxfId="869" priority="204" operator="containsText" text="Baja">
      <formula>NOT(ISERROR(SEARCH("Baja",I10)))</formula>
    </cfRule>
    <cfRule type="containsText" dxfId="868" priority="205" operator="containsText" text="Muy Baja">
      <formula>NOT(ISERROR(SEARCH("Muy Baja",I10)))</formula>
    </cfRule>
    <cfRule type="containsText" dxfId="867" priority="206" operator="containsText" text="Muy Baja">
      <formula>NOT(ISERROR(SEARCH("Muy Baja",I10)))</formula>
    </cfRule>
    <cfRule type="containsText" dxfId="866" priority="207" operator="containsText" text="Muy Baja">
      <formula>NOT(ISERROR(SEARCH("Muy Baja",I10)))</formula>
    </cfRule>
    <cfRule type="containsText" dxfId="865" priority="208" operator="containsText" text="Muy Baja'Tabla probabilidad'!">
      <formula>NOT(ISERROR(SEARCH("Muy Baja'Tabla probabilidad'!",I10)))</formula>
    </cfRule>
    <cfRule type="containsText" dxfId="864" priority="209" operator="containsText" text="Muy bajo">
      <formula>NOT(ISERROR(SEARCH("Muy bajo",I10)))</formula>
    </cfRule>
    <cfRule type="containsText" dxfId="863" priority="210" operator="containsText" text="Alta">
      <formula>NOT(ISERROR(SEARCH("Alta",I10)))</formula>
    </cfRule>
    <cfRule type="containsText" dxfId="862" priority="211" operator="containsText" text="Media">
      <formula>NOT(ISERROR(SEARCH("Media",I10)))</formula>
    </cfRule>
    <cfRule type="containsText" dxfId="861" priority="212" operator="containsText" text="Baja">
      <formula>NOT(ISERROR(SEARCH("Baja",I10)))</formula>
    </cfRule>
    <cfRule type="containsText" dxfId="860" priority="213" operator="containsText" text="Muy baja">
      <formula>NOT(ISERROR(SEARCH("Muy baja",I10)))</formula>
    </cfRule>
    <cfRule type="cellIs" dxfId="859" priority="214" operator="between">
      <formula>1</formula>
      <formula>2</formula>
    </cfRule>
    <cfRule type="cellIs" dxfId="858" priority="215" operator="between">
      <formula>0</formula>
      <formula>2</formula>
    </cfRule>
  </conditionalFormatting>
  <conditionalFormatting sqref="I10">
    <cfRule type="containsText" dxfId="857" priority="197" operator="containsText" text="Muy Alta">
      <formula>NOT(ISERROR(SEARCH("Muy Alta",I10)))</formula>
    </cfRule>
  </conditionalFormatting>
  <conditionalFormatting sqref="L10 L16 L20 L24 L26">
    <cfRule type="containsText" dxfId="856" priority="189" operator="containsText" text="Catastrófico">
      <formula>NOT(ISERROR(SEARCH("Catastrófico",L10)))</formula>
    </cfRule>
    <cfRule type="containsText" dxfId="855" priority="190" operator="containsText" text="Mayor">
      <formula>NOT(ISERROR(SEARCH("Mayor",L10)))</formula>
    </cfRule>
    <cfRule type="containsText" dxfId="854" priority="191" operator="containsText" text="Alta">
      <formula>NOT(ISERROR(SEARCH("Alta",L10)))</formula>
    </cfRule>
    <cfRule type="containsText" dxfId="853" priority="192" operator="containsText" text="Moderado">
      <formula>NOT(ISERROR(SEARCH("Moderado",L10)))</formula>
    </cfRule>
    <cfRule type="containsText" dxfId="852" priority="193" operator="containsText" text="Menor">
      <formula>NOT(ISERROR(SEARCH("Menor",L10)))</formula>
    </cfRule>
    <cfRule type="containsText" dxfId="851" priority="194" operator="containsText" text="Leve">
      <formula>NOT(ISERROR(SEARCH("Leve",L10)))</formula>
    </cfRule>
  </conditionalFormatting>
  <conditionalFormatting sqref="N10 N13 N16 N20">
    <cfRule type="containsText" dxfId="850" priority="184" operator="containsText" text="Extremo">
      <formula>NOT(ISERROR(SEARCH("Extremo",N10)))</formula>
    </cfRule>
    <cfRule type="containsText" dxfId="849" priority="185" operator="containsText" text="Alto">
      <formula>NOT(ISERROR(SEARCH("Alto",N10)))</formula>
    </cfRule>
    <cfRule type="containsText" dxfId="848" priority="186" operator="containsText" text="Bajo">
      <formula>NOT(ISERROR(SEARCH("Bajo",N10)))</formula>
    </cfRule>
    <cfRule type="containsText" dxfId="847" priority="187" operator="containsText" text="Moderado">
      <formula>NOT(ISERROR(SEARCH("Moderado",N10)))</formula>
    </cfRule>
    <cfRule type="containsText" dxfId="846" priority="188" operator="containsText" text="Extremo">
      <formula>NOT(ISERROR(SEARCH("Extremo",N10)))</formula>
    </cfRule>
  </conditionalFormatting>
  <conditionalFormatting sqref="M10 M13 M16 M20 M24 M26">
    <cfRule type="containsText" dxfId="845" priority="178" operator="containsText" text="Catastrófico">
      <formula>NOT(ISERROR(SEARCH("Catastrófico",M10)))</formula>
    </cfRule>
    <cfRule type="containsText" dxfId="844" priority="179" operator="containsText" text="Mayor">
      <formula>NOT(ISERROR(SEARCH("Mayor",M10)))</formula>
    </cfRule>
    <cfRule type="containsText" dxfId="843" priority="180" operator="containsText" text="Alta">
      <formula>NOT(ISERROR(SEARCH("Alta",M10)))</formula>
    </cfRule>
    <cfRule type="containsText" dxfId="842" priority="181" operator="containsText" text="Moderado">
      <formula>NOT(ISERROR(SEARCH("Moderado",M10)))</formula>
    </cfRule>
    <cfRule type="containsText" dxfId="841" priority="182" operator="containsText" text="Menor">
      <formula>NOT(ISERROR(SEARCH("Menor",M10)))</formula>
    </cfRule>
    <cfRule type="containsText" dxfId="840" priority="183" operator="containsText" text="Leve">
      <formula>NOT(ISERROR(SEARCH("Leve",M10)))</formula>
    </cfRule>
  </conditionalFormatting>
  <conditionalFormatting sqref="Y10:Y12 Y16:Y19 Y26:Y29">
    <cfRule type="containsText" dxfId="839" priority="172" operator="containsText" text="Muy Alta">
      <formula>NOT(ISERROR(SEARCH("Muy Alta",Y10)))</formula>
    </cfRule>
    <cfRule type="containsText" dxfId="838" priority="173" operator="containsText" text="Alta">
      <formula>NOT(ISERROR(SEARCH("Alta",Y10)))</formula>
    </cfRule>
    <cfRule type="containsText" dxfId="837" priority="174" operator="containsText" text="Media">
      <formula>NOT(ISERROR(SEARCH("Media",Y10)))</formula>
    </cfRule>
    <cfRule type="containsText" dxfId="836" priority="175" operator="containsText" text="Muy Baja">
      <formula>NOT(ISERROR(SEARCH("Muy Baja",Y10)))</formula>
    </cfRule>
    <cfRule type="containsText" dxfId="835" priority="176" operator="containsText" text="Baja">
      <formula>NOT(ISERROR(SEARCH("Baja",Y10)))</formula>
    </cfRule>
    <cfRule type="containsText" dxfId="834" priority="177" operator="containsText" text="Muy Baja">
      <formula>NOT(ISERROR(SEARCH("Muy Baja",Y10)))</formula>
    </cfRule>
  </conditionalFormatting>
  <conditionalFormatting sqref="AC10:AC12 AC16:AC19 AC26:AC29">
    <cfRule type="containsText" dxfId="833" priority="167" operator="containsText" text="Catastrófico">
      <formula>NOT(ISERROR(SEARCH("Catastrófico",AC10)))</formula>
    </cfRule>
    <cfRule type="containsText" dxfId="832" priority="168" operator="containsText" text="Mayor">
      <formula>NOT(ISERROR(SEARCH("Mayor",AC10)))</formula>
    </cfRule>
    <cfRule type="containsText" dxfId="831" priority="169" operator="containsText" text="Moderado">
      <formula>NOT(ISERROR(SEARCH("Moderado",AC10)))</formula>
    </cfRule>
    <cfRule type="containsText" dxfId="830" priority="170" operator="containsText" text="Menor">
      <formula>NOT(ISERROR(SEARCH("Menor",AC10)))</formula>
    </cfRule>
    <cfRule type="containsText" dxfId="829" priority="171" operator="containsText" text="Leve">
      <formula>NOT(ISERROR(SEARCH("Leve",AC10)))</formula>
    </cfRule>
  </conditionalFormatting>
  <conditionalFormatting sqref="AG10">
    <cfRule type="containsText" dxfId="828" priority="158" operator="containsText" text="Extremo">
      <formula>NOT(ISERROR(SEARCH("Extremo",AG10)))</formula>
    </cfRule>
    <cfRule type="containsText" dxfId="827" priority="159" operator="containsText" text="Alto">
      <formula>NOT(ISERROR(SEARCH("Alto",AG10)))</formula>
    </cfRule>
    <cfRule type="containsText" dxfId="826" priority="160" operator="containsText" text="Moderado">
      <formula>NOT(ISERROR(SEARCH("Moderado",AG10)))</formula>
    </cfRule>
    <cfRule type="containsText" dxfId="825" priority="161" operator="containsText" text="Menor">
      <formula>NOT(ISERROR(SEARCH("Menor",AG10)))</formula>
    </cfRule>
    <cfRule type="containsText" dxfId="824" priority="162" operator="containsText" text="Bajo">
      <formula>NOT(ISERROR(SEARCH("Bajo",AG10)))</formula>
    </cfRule>
    <cfRule type="containsText" dxfId="823" priority="163" operator="containsText" text="Moderado">
      <formula>NOT(ISERROR(SEARCH("Moderado",AG10)))</formula>
    </cfRule>
    <cfRule type="containsText" dxfId="822" priority="164" operator="containsText" text="Extremo">
      <formula>NOT(ISERROR(SEARCH("Extremo",AG10)))</formula>
    </cfRule>
    <cfRule type="containsText" dxfId="821" priority="165" operator="containsText" text="Baja">
      <formula>NOT(ISERROR(SEARCH("Baja",AG10)))</formula>
    </cfRule>
    <cfRule type="containsText" dxfId="820" priority="166" operator="containsText" text="Alto">
      <formula>NOT(ISERROR(SEARCH("Alto",AG10)))</formula>
    </cfRule>
  </conditionalFormatting>
  <conditionalFormatting sqref="AA10:AA29">
    <cfRule type="containsText" dxfId="819" priority="7" operator="containsText" text="Muy Baja">
      <formula>NOT(ISERROR(SEARCH("Muy Baja",AA10)))</formula>
    </cfRule>
    <cfRule type="containsText" dxfId="818" priority="153" operator="containsText" text="Muy Alta">
      <formula>NOT(ISERROR(SEARCH("Muy Alta",AA10)))</formula>
    </cfRule>
    <cfRule type="containsText" dxfId="817" priority="154" operator="containsText" text="Alta">
      <formula>NOT(ISERROR(SEARCH("Alta",AA10)))</formula>
    </cfRule>
    <cfRule type="containsText" dxfId="816" priority="155" operator="containsText" text="Media">
      <formula>NOT(ISERROR(SEARCH("Media",AA10)))</formula>
    </cfRule>
    <cfRule type="containsText" dxfId="815" priority="156" operator="containsText" text="Baja">
      <formula>NOT(ISERROR(SEARCH("Baja",AA10)))</formula>
    </cfRule>
    <cfRule type="containsText" dxfId="814" priority="157" operator="containsText" text="Muy Baja">
      <formula>NOT(ISERROR(SEARCH("Muy Baja",AA10)))</formula>
    </cfRule>
  </conditionalFormatting>
  <conditionalFormatting sqref="AE10:AE12 AE16:AE19 AE26:AE29">
    <cfRule type="containsText" dxfId="813" priority="148" operator="containsText" text="Catastrófico">
      <formula>NOT(ISERROR(SEARCH("Catastrófico",AE10)))</formula>
    </cfRule>
    <cfRule type="containsText" dxfId="812" priority="149" operator="containsText" text="Moderado">
      <formula>NOT(ISERROR(SEARCH("Moderado",AE10)))</formula>
    </cfRule>
    <cfRule type="containsText" dxfId="811" priority="150" operator="containsText" text="Menor">
      <formula>NOT(ISERROR(SEARCH("Menor",AE10)))</formula>
    </cfRule>
    <cfRule type="containsText" dxfId="810" priority="151" operator="containsText" text="Leve">
      <formula>NOT(ISERROR(SEARCH("Leve",AE10)))</formula>
    </cfRule>
    <cfRule type="containsText" dxfId="809" priority="152" operator="containsText" text="Mayor">
      <formula>NOT(ISERROR(SEARCH("Mayor",AE10)))</formula>
    </cfRule>
  </conditionalFormatting>
  <conditionalFormatting sqref="I13 I16 I20">
    <cfRule type="containsText" dxfId="808" priority="127" operator="containsText" text="Muy Baja">
      <formula>NOT(ISERROR(SEARCH("Muy Baja",I13)))</formula>
    </cfRule>
    <cfRule type="containsText" dxfId="807" priority="128" operator="containsText" text="Baja">
      <formula>NOT(ISERROR(SEARCH("Baja",I13)))</formula>
    </cfRule>
    <cfRule type="containsText" dxfId="806" priority="130" operator="containsText" text="Muy Alta">
      <formula>NOT(ISERROR(SEARCH("Muy Alta",I13)))</formula>
    </cfRule>
    <cfRule type="containsText" dxfId="805" priority="131" operator="containsText" text="Alta">
      <formula>NOT(ISERROR(SEARCH("Alta",I13)))</formula>
    </cfRule>
    <cfRule type="containsText" dxfId="804" priority="132" operator="containsText" text="Media">
      <formula>NOT(ISERROR(SEARCH("Media",I13)))</formula>
    </cfRule>
    <cfRule type="containsText" dxfId="803" priority="133" operator="containsText" text="Media">
      <formula>NOT(ISERROR(SEARCH("Media",I13)))</formula>
    </cfRule>
    <cfRule type="containsText" dxfId="802" priority="134" operator="containsText" text="Media">
      <formula>NOT(ISERROR(SEARCH("Media",I13)))</formula>
    </cfRule>
    <cfRule type="containsText" dxfId="801" priority="135" operator="containsText" text="Muy Baja">
      <formula>NOT(ISERROR(SEARCH("Muy Baja",I13)))</formula>
    </cfRule>
    <cfRule type="containsText" dxfId="800" priority="136" operator="containsText" text="Baja">
      <formula>NOT(ISERROR(SEARCH("Baja",I13)))</formula>
    </cfRule>
    <cfRule type="containsText" dxfId="799" priority="137" operator="containsText" text="Muy Baja">
      <formula>NOT(ISERROR(SEARCH("Muy Baja",I13)))</formula>
    </cfRule>
    <cfRule type="containsText" dxfId="798" priority="138" operator="containsText" text="Muy Baja">
      <formula>NOT(ISERROR(SEARCH("Muy Baja",I13)))</formula>
    </cfRule>
    <cfRule type="containsText" dxfId="797" priority="139" operator="containsText" text="Muy Baja">
      <formula>NOT(ISERROR(SEARCH("Muy Baja",I13)))</formula>
    </cfRule>
    <cfRule type="containsText" dxfId="796" priority="140" operator="containsText" text="Muy Baja'Tabla probabilidad'!">
      <formula>NOT(ISERROR(SEARCH("Muy Baja'Tabla probabilidad'!",I13)))</formula>
    </cfRule>
    <cfRule type="containsText" dxfId="795" priority="141" operator="containsText" text="Muy bajo">
      <formula>NOT(ISERROR(SEARCH("Muy bajo",I13)))</formula>
    </cfRule>
    <cfRule type="containsText" dxfId="794" priority="142" operator="containsText" text="Alta">
      <formula>NOT(ISERROR(SEARCH("Alta",I13)))</formula>
    </cfRule>
    <cfRule type="containsText" dxfId="793" priority="143" operator="containsText" text="Media">
      <formula>NOT(ISERROR(SEARCH("Media",I13)))</formula>
    </cfRule>
    <cfRule type="containsText" dxfId="792" priority="144" operator="containsText" text="Baja">
      <formula>NOT(ISERROR(SEARCH("Baja",I13)))</formula>
    </cfRule>
    <cfRule type="containsText" dxfId="791" priority="145" operator="containsText" text="Muy baja">
      <formula>NOT(ISERROR(SEARCH("Muy baja",I13)))</formula>
    </cfRule>
    <cfRule type="cellIs" dxfId="790" priority="146" operator="between">
      <formula>1</formula>
      <formula>2</formula>
    </cfRule>
    <cfRule type="cellIs" dxfId="789" priority="147" operator="between">
      <formula>0</formula>
      <formula>2</formula>
    </cfRule>
  </conditionalFormatting>
  <conditionalFormatting sqref="I13 I16 I20">
    <cfRule type="containsText" dxfId="788" priority="129" operator="containsText" text="Muy Alta">
      <formula>NOT(ISERROR(SEARCH("Muy Alta",I13)))</formula>
    </cfRule>
  </conditionalFormatting>
  <conditionalFormatting sqref="Y13:Y15">
    <cfRule type="containsText" dxfId="787" priority="121" operator="containsText" text="Muy Alta">
      <formula>NOT(ISERROR(SEARCH("Muy Alta",Y13)))</formula>
    </cfRule>
    <cfRule type="containsText" dxfId="786" priority="122" operator="containsText" text="Alta">
      <formula>NOT(ISERROR(SEARCH("Alta",Y13)))</formula>
    </cfRule>
    <cfRule type="containsText" dxfId="785" priority="123" operator="containsText" text="Media">
      <formula>NOT(ISERROR(SEARCH("Media",Y13)))</formula>
    </cfRule>
    <cfRule type="containsText" dxfId="784" priority="124" operator="containsText" text="Muy Baja">
      <formula>NOT(ISERROR(SEARCH("Muy Baja",Y13)))</formula>
    </cfRule>
    <cfRule type="containsText" dxfId="783" priority="125" operator="containsText" text="Baja">
      <formula>NOT(ISERROR(SEARCH("Baja",Y13)))</formula>
    </cfRule>
    <cfRule type="containsText" dxfId="782" priority="126" operator="containsText" text="Muy Baja">
      <formula>NOT(ISERROR(SEARCH("Muy Baja",Y13)))</formula>
    </cfRule>
  </conditionalFormatting>
  <conditionalFormatting sqref="AC13:AC15">
    <cfRule type="containsText" dxfId="781" priority="116" operator="containsText" text="Catastrófico">
      <formula>NOT(ISERROR(SEARCH("Catastrófico",AC13)))</formula>
    </cfRule>
    <cfRule type="containsText" dxfId="780" priority="117" operator="containsText" text="Mayor">
      <formula>NOT(ISERROR(SEARCH("Mayor",AC13)))</formula>
    </cfRule>
    <cfRule type="containsText" dxfId="779" priority="118" operator="containsText" text="Moderado">
      <formula>NOT(ISERROR(SEARCH("Moderado",AC13)))</formula>
    </cfRule>
    <cfRule type="containsText" dxfId="778" priority="119" operator="containsText" text="Menor">
      <formula>NOT(ISERROR(SEARCH("Menor",AC13)))</formula>
    </cfRule>
    <cfRule type="containsText" dxfId="777" priority="120" operator="containsText" text="Leve">
      <formula>NOT(ISERROR(SEARCH("Leve",AC13)))</formula>
    </cfRule>
  </conditionalFormatting>
  <conditionalFormatting sqref="AG13">
    <cfRule type="containsText" dxfId="776" priority="107" operator="containsText" text="Extremo">
      <formula>NOT(ISERROR(SEARCH("Extremo",AG13)))</formula>
    </cfRule>
    <cfRule type="containsText" dxfId="775" priority="108" operator="containsText" text="Alto">
      <formula>NOT(ISERROR(SEARCH("Alto",AG13)))</formula>
    </cfRule>
    <cfRule type="containsText" dxfId="774" priority="109" operator="containsText" text="Moderado">
      <formula>NOT(ISERROR(SEARCH("Moderado",AG13)))</formula>
    </cfRule>
    <cfRule type="containsText" dxfId="773" priority="110" operator="containsText" text="Menor">
      <formula>NOT(ISERROR(SEARCH("Menor",AG13)))</formula>
    </cfRule>
    <cfRule type="containsText" dxfId="772" priority="111" operator="containsText" text="Bajo">
      <formula>NOT(ISERROR(SEARCH("Bajo",AG13)))</formula>
    </cfRule>
    <cfRule type="containsText" dxfId="771" priority="112" operator="containsText" text="Moderado">
      <formula>NOT(ISERROR(SEARCH("Moderado",AG13)))</formula>
    </cfRule>
    <cfRule type="containsText" dxfId="770" priority="113" operator="containsText" text="Extremo">
      <formula>NOT(ISERROR(SEARCH("Extremo",AG13)))</formula>
    </cfRule>
    <cfRule type="containsText" dxfId="769" priority="114" operator="containsText" text="Baja">
      <formula>NOT(ISERROR(SEARCH("Baja",AG13)))</formula>
    </cfRule>
    <cfRule type="containsText" dxfId="768" priority="115" operator="containsText" text="Alto">
      <formula>NOT(ISERROR(SEARCH("Alto",AG13)))</formula>
    </cfRule>
  </conditionalFormatting>
  <conditionalFormatting sqref="AE13:AE15">
    <cfRule type="containsText" dxfId="767" priority="102" operator="containsText" text="Catastrófico">
      <formula>NOT(ISERROR(SEARCH("Catastrófico",AE13)))</formula>
    </cfRule>
    <cfRule type="containsText" dxfId="766" priority="103" operator="containsText" text="Moderado">
      <formula>NOT(ISERROR(SEARCH("Moderado",AE13)))</formula>
    </cfRule>
    <cfRule type="containsText" dxfId="765" priority="104" operator="containsText" text="Menor">
      <formula>NOT(ISERROR(SEARCH("Menor",AE13)))</formula>
    </cfRule>
    <cfRule type="containsText" dxfId="764" priority="105" operator="containsText" text="Leve">
      <formula>NOT(ISERROR(SEARCH("Leve",AE13)))</formula>
    </cfRule>
    <cfRule type="containsText" dxfId="763" priority="106" operator="containsText" text="Mayor">
      <formula>NOT(ISERROR(SEARCH("Mayor",AE13)))</formula>
    </cfRule>
  </conditionalFormatting>
  <conditionalFormatting sqref="AG16">
    <cfRule type="containsText" dxfId="762" priority="93" operator="containsText" text="Extremo">
      <formula>NOT(ISERROR(SEARCH("Extremo",AG16)))</formula>
    </cfRule>
    <cfRule type="containsText" dxfId="761" priority="94" operator="containsText" text="Alto">
      <formula>NOT(ISERROR(SEARCH("Alto",AG16)))</formula>
    </cfRule>
    <cfRule type="containsText" dxfId="760" priority="95" operator="containsText" text="Moderado">
      <formula>NOT(ISERROR(SEARCH("Moderado",AG16)))</formula>
    </cfRule>
    <cfRule type="containsText" dxfId="759" priority="96" operator="containsText" text="Menor">
      <formula>NOT(ISERROR(SEARCH("Menor",AG16)))</formula>
    </cfRule>
    <cfRule type="containsText" dxfId="758" priority="97" operator="containsText" text="Bajo">
      <formula>NOT(ISERROR(SEARCH("Bajo",AG16)))</formula>
    </cfRule>
    <cfRule type="containsText" dxfId="757" priority="98" operator="containsText" text="Moderado">
      <formula>NOT(ISERROR(SEARCH("Moderado",AG16)))</formula>
    </cfRule>
    <cfRule type="containsText" dxfId="756" priority="99" operator="containsText" text="Extremo">
      <formula>NOT(ISERROR(SEARCH("Extremo",AG16)))</formula>
    </cfRule>
    <cfRule type="containsText" dxfId="755" priority="100" operator="containsText" text="Baja">
      <formula>NOT(ISERROR(SEARCH("Baja",AG16)))</formula>
    </cfRule>
    <cfRule type="containsText" dxfId="754" priority="101" operator="containsText" text="Alto">
      <formula>NOT(ISERROR(SEARCH("Alto",AG16)))</formula>
    </cfRule>
  </conditionalFormatting>
  <conditionalFormatting sqref="Y20:Y23">
    <cfRule type="containsText" dxfId="753" priority="87" operator="containsText" text="Muy Alta">
      <formula>NOT(ISERROR(SEARCH("Muy Alta",Y20)))</formula>
    </cfRule>
    <cfRule type="containsText" dxfId="752" priority="88" operator="containsText" text="Alta">
      <formula>NOT(ISERROR(SEARCH("Alta",Y20)))</formula>
    </cfRule>
    <cfRule type="containsText" dxfId="751" priority="89" operator="containsText" text="Media">
      <formula>NOT(ISERROR(SEARCH("Media",Y20)))</formula>
    </cfRule>
    <cfRule type="containsText" dxfId="750" priority="90" operator="containsText" text="Muy Baja">
      <formula>NOT(ISERROR(SEARCH("Muy Baja",Y20)))</formula>
    </cfRule>
    <cfRule type="containsText" dxfId="749" priority="91" operator="containsText" text="Baja">
      <formula>NOT(ISERROR(SEARCH("Baja",Y20)))</formula>
    </cfRule>
    <cfRule type="containsText" dxfId="748" priority="92" operator="containsText" text="Muy Baja">
      <formula>NOT(ISERROR(SEARCH("Muy Baja",Y20)))</formula>
    </cfRule>
  </conditionalFormatting>
  <conditionalFormatting sqref="AC20:AC23">
    <cfRule type="containsText" dxfId="747" priority="82" operator="containsText" text="Catastrófico">
      <formula>NOT(ISERROR(SEARCH("Catastrófico",AC20)))</formula>
    </cfRule>
    <cfRule type="containsText" dxfId="746" priority="83" operator="containsText" text="Mayor">
      <formula>NOT(ISERROR(SEARCH("Mayor",AC20)))</formula>
    </cfRule>
    <cfRule type="containsText" dxfId="745" priority="84" operator="containsText" text="Moderado">
      <formula>NOT(ISERROR(SEARCH("Moderado",AC20)))</formula>
    </cfRule>
    <cfRule type="containsText" dxfId="744" priority="85" operator="containsText" text="Menor">
      <formula>NOT(ISERROR(SEARCH("Menor",AC20)))</formula>
    </cfRule>
    <cfRule type="containsText" dxfId="743" priority="86" operator="containsText" text="Leve">
      <formula>NOT(ISERROR(SEARCH("Leve",AC20)))</formula>
    </cfRule>
  </conditionalFormatting>
  <conditionalFormatting sqref="AG20">
    <cfRule type="containsText" dxfId="742" priority="73" operator="containsText" text="Extremo">
      <formula>NOT(ISERROR(SEARCH("Extremo",AG20)))</formula>
    </cfRule>
    <cfRule type="containsText" dxfId="741" priority="74" operator="containsText" text="Alto">
      <formula>NOT(ISERROR(SEARCH("Alto",AG20)))</formula>
    </cfRule>
    <cfRule type="containsText" dxfId="740" priority="75" operator="containsText" text="Moderado">
      <formula>NOT(ISERROR(SEARCH("Moderado",AG20)))</formula>
    </cfRule>
    <cfRule type="containsText" dxfId="739" priority="76" operator="containsText" text="Menor">
      <formula>NOT(ISERROR(SEARCH("Menor",AG20)))</formula>
    </cfRule>
    <cfRule type="containsText" dxfId="738" priority="77" operator="containsText" text="Bajo">
      <formula>NOT(ISERROR(SEARCH("Bajo",AG20)))</formula>
    </cfRule>
    <cfRule type="containsText" dxfId="737" priority="78" operator="containsText" text="Moderado">
      <formula>NOT(ISERROR(SEARCH("Moderado",AG20)))</formula>
    </cfRule>
    <cfRule type="containsText" dxfId="736" priority="79" operator="containsText" text="Extremo">
      <formula>NOT(ISERROR(SEARCH("Extremo",AG20)))</formula>
    </cfRule>
    <cfRule type="containsText" dxfId="735" priority="80" operator="containsText" text="Baja">
      <formula>NOT(ISERROR(SEARCH("Baja",AG20)))</formula>
    </cfRule>
    <cfRule type="containsText" dxfId="734" priority="81" operator="containsText" text="Alto">
      <formula>NOT(ISERROR(SEARCH("Alto",AG20)))</formula>
    </cfRule>
  </conditionalFormatting>
  <conditionalFormatting sqref="AE20:AE23">
    <cfRule type="containsText" dxfId="733" priority="68" operator="containsText" text="Catastrófico">
      <formula>NOT(ISERROR(SEARCH("Catastrófico",AE20)))</formula>
    </cfRule>
    <cfRule type="containsText" dxfId="732" priority="69" operator="containsText" text="Moderado">
      <formula>NOT(ISERROR(SEARCH("Moderado",AE20)))</formula>
    </cfRule>
    <cfRule type="containsText" dxfId="731" priority="70" operator="containsText" text="Menor">
      <formula>NOT(ISERROR(SEARCH("Menor",AE20)))</formula>
    </cfRule>
    <cfRule type="containsText" dxfId="730" priority="71" operator="containsText" text="Leve">
      <formula>NOT(ISERROR(SEARCH("Leve",AE20)))</formula>
    </cfRule>
    <cfRule type="containsText" dxfId="729" priority="72" operator="containsText" text="Mayor">
      <formula>NOT(ISERROR(SEARCH("Mayor",AE20)))</formula>
    </cfRule>
  </conditionalFormatting>
  <conditionalFormatting sqref="N24 N26">
    <cfRule type="containsText" dxfId="728" priority="63" operator="containsText" text="Extremo">
      <formula>NOT(ISERROR(SEARCH("Extremo",N24)))</formula>
    </cfRule>
    <cfRule type="containsText" dxfId="727" priority="64" operator="containsText" text="Alto">
      <formula>NOT(ISERROR(SEARCH("Alto",N24)))</formula>
    </cfRule>
    <cfRule type="containsText" dxfId="726" priority="65" operator="containsText" text="Bajo">
      <formula>NOT(ISERROR(SEARCH("Bajo",N24)))</formula>
    </cfRule>
    <cfRule type="containsText" dxfId="725" priority="66" operator="containsText" text="Moderado">
      <formula>NOT(ISERROR(SEARCH("Moderado",N24)))</formula>
    </cfRule>
    <cfRule type="containsText" dxfId="724" priority="67" operator="containsText" text="Extremo">
      <formula>NOT(ISERROR(SEARCH("Extremo",N24)))</formula>
    </cfRule>
  </conditionalFormatting>
  <conditionalFormatting sqref="I24 I26">
    <cfRule type="containsText" dxfId="723" priority="42" operator="containsText" text="Muy Baja">
      <formula>NOT(ISERROR(SEARCH("Muy Baja",I24)))</formula>
    </cfRule>
    <cfRule type="containsText" dxfId="722" priority="43" operator="containsText" text="Baja">
      <formula>NOT(ISERROR(SEARCH("Baja",I24)))</formula>
    </cfRule>
    <cfRule type="containsText" dxfId="721" priority="45" operator="containsText" text="Muy Alta">
      <formula>NOT(ISERROR(SEARCH("Muy Alta",I24)))</formula>
    </cfRule>
    <cfRule type="containsText" dxfId="720" priority="46" operator="containsText" text="Alta">
      <formula>NOT(ISERROR(SEARCH("Alta",I24)))</formula>
    </cfRule>
    <cfRule type="containsText" dxfId="719" priority="47" operator="containsText" text="Media">
      <formula>NOT(ISERROR(SEARCH("Media",I24)))</formula>
    </cfRule>
    <cfRule type="containsText" dxfId="718" priority="48" operator="containsText" text="Media">
      <formula>NOT(ISERROR(SEARCH("Media",I24)))</formula>
    </cfRule>
    <cfRule type="containsText" dxfId="717" priority="49" operator="containsText" text="Media">
      <formula>NOT(ISERROR(SEARCH("Media",I24)))</formula>
    </cfRule>
    <cfRule type="containsText" dxfId="716" priority="50" operator="containsText" text="Muy Baja">
      <formula>NOT(ISERROR(SEARCH("Muy Baja",I24)))</formula>
    </cfRule>
    <cfRule type="containsText" dxfId="715" priority="51" operator="containsText" text="Baja">
      <formula>NOT(ISERROR(SEARCH("Baja",I24)))</formula>
    </cfRule>
    <cfRule type="containsText" dxfId="714" priority="52" operator="containsText" text="Muy Baja">
      <formula>NOT(ISERROR(SEARCH("Muy Baja",I24)))</formula>
    </cfRule>
    <cfRule type="containsText" dxfId="713" priority="53" operator="containsText" text="Muy Baja">
      <formula>NOT(ISERROR(SEARCH("Muy Baja",I24)))</formula>
    </cfRule>
    <cfRule type="containsText" dxfId="712" priority="54" operator="containsText" text="Muy Baja">
      <formula>NOT(ISERROR(SEARCH("Muy Baja",I24)))</formula>
    </cfRule>
    <cfRule type="containsText" dxfId="711" priority="55" operator="containsText" text="Muy Baja'Tabla probabilidad'!">
      <formula>NOT(ISERROR(SEARCH("Muy Baja'Tabla probabilidad'!",I24)))</formula>
    </cfRule>
    <cfRule type="containsText" dxfId="710" priority="56" operator="containsText" text="Muy bajo">
      <formula>NOT(ISERROR(SEARCH("Muy bajo",I24)))</formula>
    </cfRule>
    <cfRule type="containsText" dxfId="709" priority="57" operator="containsText" text="Alta">
      <formula>NOT(ISERROR(SEARCH("Alta",I24)))</formula>
    </cfRule>
    <cfRule type="containsText" dxfId="708" priority="58" operator="containsText" text="Media">
      <formula>NOT(ISERROR(SEARCH("Media",I24)))</formula>
    </cfRule>
    <cfRule type="containsText" dxfId="707" priority="59" operator="containsText" text="Baja">
      <formula>NOT(ISERROR(SEARCH("Baja",I24)))</formula>
    </cfRule>
    <cfRule type="containsText" dxfId="706" priority="60" operator="containsText" text="Muy baja">
      <formula>NOT(ISERROR(SEARCH("Muy baja",I24)))</formula>
    </cfRule>
    <cfRule type="cellIs" dxfId="705" priority="61" operator="between">
      <formula>1</formula>
      <formula>2</formula>
    </cfRule>
    <cfRule type="cellIs" dxfId="704" priority="62" operator="between">
      <formula>0</formula>
      <formula>2</formula>
    </cfRule>
  </conditionalFormatting>
  <conditionalFormatting sqref="I24 I26">
    <cfRule type="containsText" dxfId="703" priority="44" operator="containsText" text="Muy Alta">
      <formula>NOT(ISERROR(SEARCH("Muy Alta",I24)))</formula>
    </cfRule>
  </conditionalFormatting>
  <conditionalFormatting sqref="Y24:Y25">
    <cfRule type="containsText" dxfId="702" priority="36" operator="containsText" text="Muy Alta">
      <formula>NOT(ISERROR(SEARCH("Muy Alta",Y24)))</formula>
    </cfRule>
    <cfRule type="containsText" dxfId="701" priority="37" operator="containsText" text="Alta">
      <formula>NOT(ISERROR(SEARCH("Alta",Y24)))</formula>
    </cfRule>
    <cfRule type="containsText" dxfId="700" priority="38" operator="containsText" text="Media">
      <formula>NOT(ISERROR(SEARCH("Media",Y24)))</formula>
    </cfRule>
    <cfRule type="containsText" dxfId="699" priority="39" operator="containsText" text="Muy Baja">
      <formula>NOT(ISERROR(SEARCH("Muy Baja",Y24)))</formula>
    </cfRule>
    <cfRule type="containsText" dxfId="698" priority="40" operator="containsText" text="Baja">
      <formula>NOT(ISERROR(SEARCH("Baja",Y24)))</formula>
    </cfRule>
    <cfRule type="containsText" dxfId="697" priority="41" operator="containsText" text="Muy Baja">
      <formula>NOT(ISERROR(SEARCH("Muy Baja",Y24)))</formula>
    </cfRule>
  </conditionalFormatting>
  <conditionalFormatting sqref="AC24:AC25">
    <cfRule type="containsText" dxfId="696" priority="31" operator="containsText" text="Catastrófico">
      <formula>NOT(ISERROR(SEARCH("Catastrófico",AC24)))</formula>
    </cfRule>
    <cfRule type="containsText" dxfId="695" priority="32" operator="containsText" text="Mayor">
      <formula>NOT(ISERROR(SEARCH("Mayor",AC24)))</formula>
    </cfRule>
    <cfRule type="containsText" dxfId="694" priority="33" operator="containsText" text="Moderado">
      <formula>NOT(ISERROR(SEARCH("Moderado",AC24)))</formula>
    </cfRule>
    <cfRule type="containsText" dxfId="693" priority="34" operator="containsText" text="Menor">
      <formula>NOT(ISERROR(SEARCH("Menor",AC24)))</formula>
    </cfRule>
    <cfRule type="containsText" dxfId="692" priority="35" operator="containsText" text="Leve">
      <formula>NOT(ISERROR(SEARCH("Leve",AC24)))</formula>
    </cfRule>
  </conditionalFormatting>
  <conditionalFormatting sqref="AG24">
    <cfRule type="containsText" dxfId="691" priority="22" operator="containsText" text="Extremo">
      <formula>NOT(ISERROR(SEARCH("Extremo",AG24)))</formula>
    </cfRule>
    <cfRule type="containsText" dxfId="690" priority="23" operator="containsText" text="Alto">
      <formula>NOT(ISERROR(SEARCH("Alto",AG24)))</formula>
    </cfRule>
    <cfRule type="containsText" dxfId="689" priority="24" operator="containsText" text="Moderado">
      <formula>NOT(ISERROR(SEARCH("Moderado",AG24)))</formula>
    </cfRule>
    <cfRule type="containsText" dxfId="688" priority="25" operator="containsText" text="Menor">
      <formula>NOT(ISERROR(SEARCH("Menor",AG24)))</formula>
    </cfRule>
    <cfRule type="containsText" dxfId="687" priority="26" operator="containsText" text="Bajo">
      <formula>NOT(ISERROR(SEARCH("Bajo",AG24)))</formula>
    </cfRule>
    <cfRule type="containsText" dxfId="686" priority="27" operator="containsText" text="Moderado">
      <formula>NOT(ISERROR(SEARCH("Moderado",AG24)))</formula>
    </cfRule>
    <cfRule type="containsText" dxfId="685" priority="28" operator="containsText" text="Extremo">
      <formula>NOT(ISERROR(SEARCH("Extremo",AG24)))</formula>
    </cfRule>
    <cfRule type="containsText" dxfId="684" priority="29" operator="containsText" text="Baja">
      <formula>NOT(ISERROR(SEARCH("Baja",AG24)))</formula>
    </cfRule>
    <cfRule type="containsText" dxfId="683" priority="30" operator="containsText" text="Alto">
      <formula>NOT(ISERROR(SEARCH("Alto",AG24)))</formula>
    </cfRule>
  </conditionalFormatting>
  <conditionalFormatting sqref="AE24:AE25">
    <cfRule type="containsText" dxfId="682" priority="17" operator="containsText" text="Catastrófico">
      <formula>NOT(ISERROR(SEARCH("Catastrófico",AE24)))</formula>
    </cfRule>
    <cfRule type="containsText" dxfId="681" priority="18" operator="containsText" text="Moderado">
      <formula>NOT(ISERROR(SEARCH("Moderado",AE24)))</formula>
    </cfRule>
    <cfRule type="containsText" dxfId="680" priority="19" operator="containsText" text="Menor">
      <formula>NOT(ISERROR(SEARCH("Menor",AE24)))</formula>
    </cfRule>
    <cfRule type="containsText" dxfId="679" priority="20" operator="containsText" text="Leve">
      <formula>NOT(ISERROR(SEARCH("Leve",AE24)))</formula>
    </cfRule>
    <cfRule type="containsText" dxfId="678" priority="21" operator="containsText" text="Mayor">
      <formula>NOT(ISERROR(SEARCH("Mayor",AE24)))</formula>
    </cfRule>
  </conditionalFormatting>
  <conditionalFormatting sqref="AG26">
    <cfRule type="containsText" dxfId="677" priority="8" operator="containsText" text="Extremo">
      <formula>NOT(ISERROR(SEARCH("Extremo",AG26)))</formula>
    </cfRule>
    <cfRule type="containsText" dxfId="676" priority="9" operator="containsText" text="Alto">
      <formula>NOT(ISERROR(SEARCH("Alto",AG26)))</formula>
    </cfRule>
    <cfRule type="containsText" dxfId="675" priority="10" operator="containsText" text="Moderado">
      <formula>NOT(ISERROR(SEARCH("Moderado",AG26)))</formula>
    </cfRule>
    <cfRule type="containsText" dxfId="674" priority="11" operator="containsText" text="Menor">
      <formula>NOT(ISERROR(SEARCH("Menor",AG26)))</formula>
    </cfRule>
    <cfRule type="containsText" dxfId="673" priority="12" operator="containsText" text="Bajo">
      <formula>NOT(ISERROR(SEARCH("Bajo",AG26)))</formula>
    </cfRule>
    <cfRule type="containsText" dxfId="672" priority="13" operator="containsText" text="Moderado">
      <formula>NOT(ISERROR(SEARCH("Moderado",AG26)))</formula>
    </cfRule>
    <cfRule type="containsText" dxfId="671" priority="14" operator="containsText" text="Extremo">
      <formula>NOT(ISERROR(SEARCH("Extremo",AG26)))</formula>
    </cfRule>
    <cfRule type="containsText" dxfId="670" priority="15" operator="containsText" text="Baja">
      <formula>NOT(ISERROR(SEARCH("Baja",AG26)))</formula>
    </cfRule>
    <cfRule type="containsText" dxfId="669" priority="16" operator="containsText" text="Alto">
      <formula>NOT(ISERROR(SEARCH("Alto",AG26)))</formula>
    </cfRule>
  </conditionalFormatting>
  <conditionalFormatting sqref="L13">
    <cfRule type="containsText" dxfId="668" priority="1" operator="containsText" text="Catastrófico">
      <formula>NOT(ISERROR(SEARCH("Catastrófico",L13)))</formula>
    </cfRule>
    <cfRule type="containsText" dxfId="667" priority="2" operator="containsText" text="Mayor">
      <formula>NOT(ISERROR(SEARCH("Mayor",L13)))</formula>
    </cfRule>
    <cfRule type="containsText" dxfId="666" priority="3" operator="containsText" text="Alta">
      <formula>NOT(ISERROR(SEARCH("Alta",L13)))</formula>
    </cfRule>
    <cfRule type="containsText" dxfId="665" priority="4" operator="containsText" text="Moderado">
      <formula>NOT(ISERROR(SEARCH("Moderado",L13)))</formula>
    </cfRule>
    <cfRule type="containsText" dxfId="664" priority="5" operator="containsText" text="Menor">
      <formula>NOT(ISERROR(SEARCH("Menor",L13)))</formula>
    </cfRule>
    <cfRule type="containsText" dxfId="663" priority="6" operator="containsText" text="Leve">
      <formula>NOT(ISERROR(SEARCH("Leve",L13)))</formula>
    </cfRule>
  </conditionalFormatting>
  <dataValidations count="4">
    <dataValidation allowBlank="1" showInputMessage="1" showErrorMessage="1" prompt="Enunciar cuál es el control" sqref="P10:P12 P16 AI10:AI12 AI22:AI25 AI16 P18:P20 P22:P25 AI18:AI20" xr:uid="{F82FC527-6977-43D7-87AA-F74DFEF9D923}"/>
    <dataValidation allowBlank="1" showInputMessage="1" showErrorMessage="1" prompt="Describir las actividades que se van a desarrollar para el proyecto" sqref="AI8" xr:uid="{9B0937AA-C583-4AA8-B705-1EEF83AAF6FB}"/>
    <dataValidation allowBlank="1" showInputMessage="1" showErrorMessage="1" prompt="seleccionar si el responsable de ejecutar las acciones es el nivel central" sqref="AK9" xr:uid="{AD98CDBB-0CD8-45A5-BE8A-7A60CA2210F9}"/>
    <dataValidation allowBlank="1" showInputMessage="1" showErrorMessage="1" prompt="Seleccionar si el responsable es el responsable de las acciones es el nivel central" sqref="AJ8:AJ9" xr:uid="{443D71F0-20AE-4D61-881F-AC4BC5C2F6E3}"/>
  </dataValidations>
  <pageMargins left="0.7" right="0.7" top="0.75" bottom="0.75" header="0.3" footer="0.3"/>
  <pageSetup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12236F-3854-4171-8FEA-5EF676EB725E}">
  <sheetPr>
    <tabColor theme="4" tint="-0.249977111117893"/>
  </sheetPr>
  <dimension ref="A1:KF62"/>
  <sheetViews>
    <sheetView zoomScale="85" zoomScaleNormal="85" workbookViewId="0">
      <pane xSplit="3" ySplit="9" topLeftCell="AJ10" activePane="bottomRight" state="frozen"/>
      <selection pane="topRight"/>
      <selection pane="bottomLeft"/>
      <selection pane="bottomRight" activeCell="AO11" sqref="AO11"/>
    </sheetView>
  </sheetViews>
  <sheetFormatPr baseColWidth="10" defaultColWidth="11.42578125" defaultRowHeight="15" x14ac:dyDescent="0.25"/>
  <cols>
    <col min="1" max="1" width="11.42578125" style="29"/>
    <col min="2" max="2" width="24" style="29" customWidth="1"/>
    <col min="3" max="3" width="25.7109375" style="29" customWidth="1"/>
    <col min="4" max="4" width="28.28515625" style="191" customWidth="1"/>
    <col min="5" max="5" width="21.5703125" style="29" customWidth="1"/>
    <col min="6" max="6" width="30.7109375" style="29" customWidth="1"/>
    <col min="7" max="7" width="23.28515625" style="29" customWidth="1"/>
    <col min="8" max="8" width="12.140625" style="29" customWidth="1"/>
    <col min="9" max="9" width="13.28515625" style="29" customWidth="1"/>
    <col min="10" max="10" width="9.140625" style="29" customWidth="1"/>
    <col min="11" max="11" width="24.28515625" style="29" customWidth="1"/>
    <col min="12" max="12" width="22.85546875" style="29" customWidth="1"/>
    <col min="13" max="15" width="9.140625" style="29" customWidth="1"/>
    <col min="16" max="16" width="33.42578125" style="191" customWidth="1"/>
    <col min="17" max="17" width="13.140625" style="29" customWidth="1"/>
    <col min="18" max="20" width="9.140625" style="29" customWidth="1"/>
    <col min="21" max="21" width="14.5703125" style="29" customWidth="1"/>
    <col min="22" max="22" width="9.140625" style="29" customWidth="1"/>
    <col min="23" max="23" width="14" style="29" customWidth="1"/>
    <col min="24" max="24" width="38.5703125" style="29" customWidth="1"/>
    <col min="25" max="25" width="44.85546875" style="29" customWidth="1"/>
    <col min="26" max="26" width="6.5703125" style="29" customWidth="1"/>
    <col min="27" max="27" width="11.85546875" style="29" customWidth="1"/>
    <col min="28" max="28" width="10.85546875" style="29" customWidth="1"/>
    <col min="29" max="29" width="39.42578125" style="29" customWidth="1"/>
    <col min="30" max="30" width="6.5703125" style="29" customWidth="1"/>
    <col min="31" max="31" width="13.42578125" style="29" customWidth="1"/>
    <col min="32" max="32" width="9.140625" style="29" customWidth="1"/>
    <col min="33" max="33" width="13.42578125" style="29" customWidth="1"/>
    <col min="34" max="34" width="20.5703125" style="29" customWidth="1"/>
    <col min="35" max="35" width="35.7109375" style="26" customWidth="1"/>
    <col min="36" max="36" width="14.85546875" style="26" customWidth="1"/>
    <col min="37" max="37" width="9.140625" style="26" customWidth="1"/>
    <col min="38" max="39" width="14" style="26" customWidth="1"/>
    <col min="40" max="40" width="109.5703125" style="26" customWidth="1"/>
    <col min="41" max="292" width="11.42578125" style="26"/>
    <col min="293" max="16384" width="11.42578125" style="29"/>
  </cols>
  <sheetData>
    <row r="1" spans="1:292" s="214" customFormat="1" ht="6.6" customHeight="1" x14ac:dyDescent="0.3">
      <c r="A1" s="353"/>
      <c r="B1" s="354"/>
      <c r="C1" s="354"/>
      <c r="D1" s="443" t="s">
        <v>504</v>
      </c>
      <c r="E1" s="344"/>
      <c r="F1" s="344"/>
      <c r="G1" s="344"/>
      <c r="H1" s="344"/>
      <c r="I1" s="344"/>
      <c r="J1" s="344"/>
      <c r="K1" s="344"/>
      <c r="L1" s="344"/>
      <c r="M1" s="344"/>
      <c r="N1" s="344"/>
      <c r="O1" s="344"/>
      <c r="P1" s="344"/>
      <c r="Q1" s="344"/>
      <c r="R1" s="344"/>
      <c r="S1" s="344"/>
      <c r="T1" s="344"/>
      <c r="U1" s="344"/>
      <c r="V1" s="344"/>
      <c r="W1" s="344"/>
      <c r="X1" s="344"/>
      <c r="Y1" s="344"/>
      <c r="Z1" s="344"/>
      <c r="AA1" s="344"/>
      <c r="AB1" s="344"/>
      <c r="AC1" s="344"/>
      <c r="AD1" s="344"/>
      <c r="AE1" s="344"/>
      <c r="AF1" s="344"/>
      <c r="AG1" s="344"/>
      <c r="AH1" s="344"/>
      <c r="AI1" s="137"/>
      <c r="AJ1" s="137"/>
      <c r="AK1" s="137"/>
      <c r="AL1" s="137"/>
      <c r="AM1" s="137"/>
      <c r="AN1" s="137"/>
      <c r="AO1" s="137"/>
      <c r="AP1" s="137"/>
      <c r="AQ1" s="137"/>
      <c r="AR1" s="137"/>
      <c r="AS1" s="137"/>
      <c r="AT1" s="137"/>
      <c r="AU1" s="137"/>
      <c r="AV1" s="137"/>
      <c r="AW1" s="137"/>
      <c r="AX1" s="137"/>
      <c r="AY1" s="137"/>
      <c r="AZ1" s="137"/>
      <c r="BA1" s="137"/>
      <c r="BB1" s="137"/>
      <c r="BC1" s="137"/>
      <c r="BD1" s="137"/>
      <c r="BE1" s="137"/>
      <c r="BF1" s="137"/>
      <c r="BG1" s="137"/>
      <c r="BH1" s="137"/>
      <c r="BI1" s="137"/>
      <c r="BJ1" s="137"/>
      <c r="BK1" s="137"/>
      <c r="BL1" s="137"/>
      <c r="BM1" s="137"/>
      <c r="BN1" s="137"/>
      <c r="BO1" s="137"/>
      <c r="BP1" s="137"/>
      <c r="BQ1" s="137"/>
      <c r="BR1" s="137"/>
      <c r="BS1" s="137"/>
      <c r="BT1" s="137"/>
      <c r="BU1" s="137"/>
      <c r="BV1" s="137"/>
      <c r="BW1" s="137"/>
      <c r="BX1" s="137"/>
      <c r="BY1" s="137"/>
      <c r="BZ1" s="137"/>
      <c r="CA1" s="137"/>
      <c r="CB1" s="137"/>
      <c r="CC1" s="137"/>
      <c r="CD1" s="137"/>
      <c r="CE1" s="137"/>
      <c r="CF1" s="137"/>
      <c r="CG1" s="137"/>
      <c r="CH1" s="137"/>
      <c r="CI1" s="137"/>
      <c r="CJ1" s="137"/>
      <c r="CK1" s="137"/>
      <c r="CL1" s="137"/>
      <c r="CM1" s="137"/>
      <c r="CN1" s="137"/>
      <c r="CO1" s="137"/>
      <c r="CP1" s="137"/>
      <c r="CQ1" s="137"/>
      <c r="CR1" s="137"/>
      <c r="CS1" s="137"/>
      <c r="CT1" s="137"/>
      <c r="CU1" s="137"/>
      <c r="CV1" s="137"/>
      <c r="CW1" s="137"/>
      <c r="CX1" s="137"/>
      <c r="CY1" s="137"/>
      <c r="CZ1" s="137"/>
      <c r="DA1" s="137"/>
      <c r="DB1" s="137"/>
      <c r="DC1" s="137"/>
      <c r="DD1" s="137"/>
      <c r="DE1" s="137"/>
      <c r="DF1" s="137"/>
      <c r="DG1" s="137"/>
      <c r="DH1" s="137"/>
      <c r="DI1" s="137"/>
      <c r="DJ1" s="137"/>
      <c r="DK1" s="137"/>
      <c r="DL1" s="137"/>
      <c r="DM1" s="137"/>
      <c r="DN1" s="137"/>
      <c r="DO1" s="137"/>
      <c r="DP1" s="137"/>
      <c r="DQ1" s="137"/>
      <c r="DR1" s="137"/>
      <c r="DS1" s="137"/>
      <c r="DT1" s="137"/>
      <c r="DU1" s="137"/>
      <c r="DV1" s="137"/>
      <c r="DW1" s="137"/>
      <c r="DX1" s="137"/>
      <c r="DY1" s="137"/>
      <c r="DZ1" s="137"/>
      <c r="EA1" s="137"/>
      <c r="EB1" s="137"/>
      <c r="EC1" s="137"/>
      <c r="ED1" s="137"/>
      <c r="EE1" s="137"/>
      <c r="EF1" s="137"/>
      <c r="EG1" s="137"/>
      <c r="EH1" s="137"/>
      <c r="EI1" s="137"/>
      <c r="EJ1" s="137"/>
      <c r="EK1" s="137"/>
      <c r="EL1" s="137"/>
      <c r="EM1" s="137"/>
      <c r="EN1" s="137"/>
      <c r="EO1" s="137"/>
      <c r="EP1" s="137"/>
      <c r="EQ1" s="137"/>
      <c r="ER1" s="137"/>
      <c r="ES1" s="137"/>
      <c r="ET1" s="137"/>
      <c r="EU1" s="137"/>
      <c r="EV1" s="137"/>
      <c r="EW1" s="137"/>
      <c r="EX1" s="137"/>
      <c r="EY1" s="137"/>
      <c r="EZ1" s="137"/>
      <c r="FA1" s="137"/>
      <c r="FB1" s="137"/>
      <c r="FC1" s="137"/>
      <c r="FD1" s="137"/>
      <c r="FE1" s="137"/>
      <c r="FF1" s="137"/>
      <c r="FG1" s="137"/>
      <c r="FH1" s="137"/>
      <c r="FI1" s="137"/>
      <c r="FJ1" s="137"/>
      <c r="FK1" s="137"/>
      <c r="FL1" s="137"/>
      <c r="FM1" s="137"/>
      <c r="FN1" s="137"/>
      <c r="FO1" s="137"/>
      <c r="FP1" s="137"/>
      <c r="FQ1" s="137"/>
      <c r="FR1" s="137"/>
      <c r="FS1" s="137"/>
      <c r="FT1" s="137"/>
      <c r="FU1" s="137"/>
      <c r="FV1" s="137"/>
      <c r="FW1" s="137"/>
      <c r="FX1" s="137"/>
      <c r="FY1" s="137"/>
      <c r="FZ1" s="137"/>
      <c r="GA1" s="137"/>
      <c r="GB1" s="137"/>
      <c r="GC1" s="137"/>
      <c r="GD1" s="137"/>
      <c r="GE1" s="137"/>
      <c r="GF1" s="137"/>
      <c r="GG1" s="137"/>
      <c r="GH1" s="137"/>
      <c r="GI1" s="137"/>
      <c r="GJ1" s="137"/>
      <c r="GK1" s="137"/>
      <c r="GL1" s="137"/>
      <c r="GM1" s="137"/>
      <c r="GN1" s="137"/>
      <c r="GO1" s="137"/>
      <c r="GP1" s="137"/>
      <c r="GQ1" s="137"/>
      <c r="GR1" s="137"/>
      <c r="GS1" s="137"/>
      <c r="GT1" s="137"/>
      <c r="GU1" s="137"/>
      <c r="GV1" s="137"/>
      <c r="GW1" s="137"/>
      <c r="GX1" s="137"/>
      <c r="GY1" s="137"/>
      <c r="GZ1" s="137"/>
      <c r="HA1" s="137"/>
      <c r="HB1" s="137"/>
      <c r="HC1" s="137"/>
      <c r="HD1" s="137"/>
      <c r="HE1" s="137"/>
      <c r="HF1" s="137"/>
      <c r="HG1" s="137"/>
      <c r="HH1" s="137"/>
      <c r="HI1" s="137"/>
      <c r="HJ1" s="137"/>
      <c r="HK1" s="137"/>
      <c r="HL1" s="137"/>
      <c r="HM1" s="137"/>
      <c r="HN1" s="137"/>
      <c r="HO1" s="137"/>
      <c r="HP1" s="137"/>
      <c r="HQ1" s="137"/>
      <c r="HR1" s="137"/>
      <c r="HS1" s="137"/>
      <c r="HT1" s="137"/>
      <c r="HU1" s="137"/>
      <c r="HV1" s="137"/>
      <c r="HW1" s="137"/>
      <c r="HX1" s="137"/>
      <c r="HY1" s="137"/>
      <c r="HZ1" s="137"/>
      <c r="IA1" s="137"/>
      <c r="IB1" s="137"/>
      <c r="IC1" s="137"/>
      <c r="ID1" s="137"/>
      <c r="IE1" s="137"/>
      <c r="IF1" s="137"/>
      <c r="IG1" s="137"/>
      <c r="IH1" s="137"/>
      <c r="II1" s="137"/>
      <c r="IJ1" s="137"/>
      <c r="IK1" s="137"/>
      <c r="IL1" s="137"/>
      <c r="IM1" s="137"/>
      <c r="IN1" s="137"/>
      <c r="IO1" s="137"/>
      <c r="IP1" s="137"/>
      <c r="IQ1" s="137"/>
      <c r="IR1" s="137"/>
      <c r="IS1" s="137"/>
      <c r="IT1" s="137"/>
      <c r="IU1" s="137"/>
      <c r="IV1" s="137"/>
      <c r="IW1" s="137"/>
      <c r="IX1" s="137"/>
      <c r="IY1" s="137"/>
      <c r="IZ1" s="137"/>
      <c r="JA1" s="137"/>
      <c r="JB1" s="137"/>
      <c r="JC1" s="137"/>
      <c r="JD1" s="137"/>
      <c r="JE1" s="137"/>
      <c r="JF1" s="137"/>
      <c r="JG1" s="137"/>
      <c r="JH1" s="137"/>
      <c r="JI1" s="137"/>
      <c r="JJ1" s="137"/>
      <c r="JK1" s="137"/>
      <c r="JL1" s="137"/>
      <c r="JM1" s="137"/>
      <c r="JN1" s="137"/>
      <c r="JO1" s="137"/>
      <c r="JP1" s="137"/>
      <c r="JQ1" s="137"/>
      <c r="JR1" s="137"/>
      <c r="JS1" s="137"/>
      <c r="JT1" s="137"/>
      <c r="JU1" s="137"/>
      <c r="JV1" s="137"/>
      <c r="JW1" s="137"/>
      <c r="JX1" s="137"/>
      <c r="JY1" s="137"/>
      <c r="JZ1" s="137"/>
      <c r="KA1" s="137"/>
      <c r="KB1" s="137"/>
      <c r="KC1" s="137"/>
      <c r="KD1" s="137"/>
      <c r="KE1" s="137"/>
      <c r="KF1" s="137"/>
    </row>
    <row r="2" spans="1:292" s="214" customFormat="1" ht="12" customHeight="1" x14ac:dyDescent="0.3">
      <c r="A2" s="355"/>
      <c r="B2" s="356"/>
      <c r="C2" s="356"/>
      <c r="D2" s="345"/>
      <c r="E2" s="345"/>
      <c r="F2" s="345"/>
      <c r="G2" s="345"/>
      <c r="H2" s="345"/>
      <c r="I2" s="345"/>
      <c r="J2" s="345"/>
      <c r="K2" s="345"/>
      <c r="L2" s="345"/>
      <c r="M2" s="345"/>
      <c r="N2" s="345"/>
      <c r="O2" s="345"/>
      <c r="P2" s="345"/>
      <c r="Q2" s="345"/>
      <c r="R2" s="345"/>
      <c r="S2" s="345"/>
      <c r="T2" s="345"/>
      <c r="U2" s="345"/>
      <c r="V2" s="345"/>
      <c r="W2" s="345"/>
      <c r="X2" s="345"/>
      <c r="Y2" s="345"/>
      <c r="Z2" s="345"/>
      <c r="AA2" s="345"/>
      <c r="AB2" s="345"/>
      <c r="AC2" s="345"/>
      <c r="AD2" s="345"/>
      <c r="AE2" s="345"/>
      <c r="AF2" s="345"/>
      <c r="AG2" s="345"/>
      <c r="AH2" s="345"/>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row>
    <row r="3" spans="1:292" s="214" customFormat="1" ht="4.9000000000000004" customHeight="1" x14ac:dyDescent="0.3">
      <c r="A3" s="2"/>
      <c r="B3" s="2"/>
      <c r="C3" s="3"/>
      <c r="D3" s="345"/>
      <c r="E3" s="345"/>
      <c r="F3" s="345"/>
      <c r="G3" s="345"/>
      <c r="H3" s="345"/>
      <c r="I3" s="345"/>
      <c r="J3" s="345"/>
      <c r="K3" s="345"/>
      <c r="L3" s="345"/>
      <c r="M3" s="345"/>
      <c r="N3" s="345"/>
      <c r="O3" s="345"/>
      <c r="P3" s="345"/>
      <c r="Q3" s="345"/>
      <c r="R3" s="345"/>
      <c r="S3" s="345"/>
      <c r="T3" s="345"/>
      <c r="U3" s="345"/>
      <c r="V3" s="345"/>
      <c r="W3" s="345"/>
      <c r="X3" s="345"/>
      <c r="Y3" s="345"/>
      <c r="Z3" s="345"/>
      <c r="AA3" s="345"/>
      <c r="AB3" s="345"/>
      <c r="AC3" s="345"/>
      <c r="AD3" s="345"/>
      <c r="AE3" s="345"/>
      <c r="AF3" s="345"/>
      <c r="AG3" s="345"/>
      <c r="AH3" s="345"/>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row>
    <row r="4" spans="1:292" s="214" customFormat="1" ht="16.899999999999999" customHeight="1" x14ac:dyDescent="0.3">
      <c r="A4" s="347" t="s">
        <v>227</v>
      </c>
      <c r="B4" s="348"/>
      <c r="C4" s="349"/>
      <c r="D4" s="350" t="s">
        <v>228</v>
      </c>
      <c r="E4" s="351"/>
      <c r="F4" s="351"/>
      <c r="G4" s="351"/>
      <c r="H4" s="351"/>
      <c r="I4" s="351"/>
      <c r="J4" s="351"/>
      <c r="K4" s="351"/>
      <c r="L4" s="351"/>
      <c r="M4" s="351"/>
      <c r="N4" s="351"/>
      <c r="O4" s="352"/>
      <c r="P4" s="352"/>
      <c r="Q4" s="352"/>
      <c r="R4" s="1"/>
      <c r="S4" s="1"/>
      <c r="T4" s="1"/>
      <c r="U4" s="1"/>
      <c r="V4" s="1"/>
      <c r="W4" s="1"/>
      <c r="X4" s="1"/>
      <c r="Y4" s="1"/>
      <c r="Z4" s="1"/>
      <c r="AA4" s="1"/>
      <c r="AB4" s="1"/>
      <c r="AC4" s="1"/>
      <c r="AD4" s="1"/>
      <c r="AE4" s="1"/>
      <c r="AF4" s="1"/>
      <c r="AG4" s="1"/>
      <c r="AH4" s="1"/>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row>
    <row r="5" spans="1:292" s="214" customFormat="1" ht="58.5" customHeight="1" x14ac:dyDescent="0.3">
      <c r="A5" s="347" t="s">
        <v>229</v>
      </c>
      <c r="B5" s="348"/>
      <c r="C5" s="349"/>
      <c r="D5" s="357" t="s">
        <v>22</v>
      </c>
      <c r="E5" s="358"/>
      <c r="F5" s="358"/>
      <c r="G5" s="358"/>
      <c r="H5" s="358"/>
      <c r="I5" s="358"/>
      <c r="J5" s="358"/>
      <c r="K5" s="358"/>
      <c r="L5" s="358"/>
      <c r="M5" s="358"/>
      <c r="N5" s="358"/>
      <c r="O5" s="1"/>
      <c r="P5" s="192"/>
      <c r="Q5" s="1"/>
      <c r="R5" s="1"/>
      <c r="S5" s="1"/>
      <c r="T5" s="1"/>
      <c r="U5" s="1"/>
      <c r="V5" s="1"/>
      <c r="W5" s="1"/>
      <c r="X5" s="1"/>
      <c r="Y5" s="1"/>
      <c r="Z5" s="1"/>
      <c r="AA5" s="1"/>
      <c r="AB5" s="1"/>
      <c r="AC5" s="1"/>
      <c r="AD5" s="1"/>
      <c r="AE5" s="1"/>
      <c r="AF5" s="1"/>
      <c r="AG5" s="1"/>
      <c r="AH5" s="1"/>
      <c r="AI5" s="138"/>
      <c r="AJ5" s="138"/>
      <c r="AK5" s="138"/>
      <c r="AL5" s="138"/>
      <c r="AM5" s="138"/>
      <c r="AN5" s="138"/>
      <c r="AO5" s="137"/>
      <c r="AP5" s="137"/>
      <c r="AQ5" s="137"/>
      <c r="AR5" s="137"/>
      <c r="AS5" s="137"/>
      <c r="AT5" s="137"/>
      <c r="AU5" s="137"/>
      <c r="AV5" s="137"/>
      <c r="AW5" s="137"/>
      <c r="AX5" s="137"/>
      <c r="AY5" s="137"/>
      <c r="AZ5" s="137"/>
      <c r="BA5" s="137"/>
      <c r="BB5" s="137"/>
      <c r="BC5" s="137"/>
      <c r="BD5" s="137"/>
      <c r="BE5" s="137"/>
      <c r="BF5" s="137"/>
      <c r="BG5" s="137"/>
      <c r="BH5" s="137"/>
      <c r="BI5" s="137"/>
      <c r="BJ5" s="137"/>
      <c r="BK5" s="137"/>
      <c r="BL5" s="137"/>
      <c r="BM5" s="137"/>
      <c r="BN5" s="137"/>
      <c r="BO5" s="137"/>
      <c r="BP5" s="137"/>
      <c r="BQ5" s="137"/>
      <c r="BR5" s="137"/>
      <c r="BS5" s="137"/>
      <c r="BT5" s="137"/>
      <c r="BU5" s="137"/>
      <c r="BV5" s="137"/>
      <c r="BW5" s="137"/>
      <c r="BX5" s="137"/>
      <c r="BY5" s="137"/>
      <c r="BZ5" s="137"/>
      <c r="CA5" s="137"/>
      <c r="CB5" s="137"/>
      <c r="CC5" s="137"/>
      <c r="CD5" s="137"/>
      <c r="CE5" s="137"/>
      <c r="CF5" s="137"/>
      <c r="CG5" s="137"/>
      <c r="CH5" s="137"/>
      <c r="CI5" s="137"/>
      <c r="CJ5" s="137"/>
      <c r="CK5" s="137"/>
      <c r="CL5" s="137"/>
      <c r="CM5" s="137"/>
      <c r="CN5" s="137"/>
      <c r="CO5" s="137"/>
      <c r="CP5" s="137"/>
      <c r="CQ5" s="137"/>
      <c r="CR5" s="137"/>
      <c r="CS5" s="137"/>
      <c r="CT5" s="137"/>
      <c r="CU5" s="137"/>
      <c r="CV5" s="137"/>
      <c r="CW5" s="137"/>
      <c r="CX5" s="137"/>
      <c r="CY5" s="137"/>
      <c r="CZ5" s="137"/>
      <c r="DA5" s="137"/>
      <c r="DB5" s="137"/>
      <c r="DC5" s="137"/>
      <c r="DD5" s="137"/>
      <c r="DE5" s="137"/>
      <c r="DF5" s="137"/>
      <c r="DG5" s="137"/>
      <c r="DH5" s="137"/>
      <c r="DI5" s="137"/>
      <c r="DJ5" s="137"/>
      <c r="DK5" s="137"/>
      <c r="DL5" s="137"/>
      <c r="DM5" s="137"/>
      <c r="DN5" s="137"/>
      <c r="DO5" s="137"/>
      <c r="DP5" s="137"/>
      <c r="DQ5" s="137"/>
      <c r="DR5" s="137"/>
      <c r="DS5" s="137"/>
      <c r="DT5" s="137"/>
      <c r="DU5" s="137"/>
      <c r="DV5" s="137"/>
      <c r="DW5" s="137"/>
      <c r="DX5" s="137"/>
      <c r="DY5" s="137"/>
      <c r="DZ5" s="137"/>
      <c r="EA5" s="137"/>
      <c r="EB5" s="137"/>
      <c r="EC5" s="137"/>
      <c r="ED5" s="137"/>
      <c r="EE5" s="137"/>
      <c r="EF5" s="137"/>
      <c r="EG5" s="137"/>
      <c r="EH5" s="137"/>
      <c r="EI5" s="137"/>
      <c r="EJ5" s="137"/>
      <c r="EK5" s="137"/>
      <c r="EL5" s="137"/>
      <c r="EM5" s="137"/>
      <c r="EN5" s="137"/>
      <c r="EO5" s="137"/>
      <c r="EP5" s="137"/>
      <c r="EQ5" s="137"/>
      <c r="ER5" s="137"/>
      <c r="ES5" s="137"/>
      <c r="ET5" s="137"/>
      <c r="EU5" s="137"/>
      <c r="EV5" s="137"/>
      <c r="EW5" s="137"/>
      <c r="EX5" s="137"/>
      <c r="EY5" s="137"/>
      <c r="EZ5" s="137"/>
      <c r="FA5" s="137"/>
      <c r="FB5" s="137"/>
      <c r="FC5" s="137"/>
      <c r="FD5" s="137"/>
      <c r="FE5" s="137"/>
      <c r="FF5" s="137"/>
      <c r="FG5" s="137"/>
      <c r="FH5" s="137"/>
      <c r="FI5" s="137"/>
      <c r="FJ5" s="137"/>
      <c r="FK5" s="137"/>
      <c r="FL5" s="137"/>
      <c r="FM5" s="137"/>
      <c r="FN5" s="137"/>
      <c r="FO5" s="137"/>
      <c r="FP5" s="137"/>
      <c r="FQ5" s="137"/>
      <c r="FR5" s="137"/>
      <c r="FS5" s="137"/>
      <c r="FT5" s="137"/>
      <c r="FU5" s="137"/>
      <c r="FV5" s="137"/>
      <c r="FW5" s="137"/>
      <c r="FX5" s="137"/>
      <c r="FY5" s="137"/>
      <c r="FZ5" s="137"/>
      <c r="GA5" s="137"/>
      <c r="GB5" s="137"/>
      <c r="GC5" s="137"/>
      <c r="GD5" s="137"/>
      <c r="GE5" s="137"/>
      <c r="GF5" s="137"/>
      <c r="GG5" s="137"/>
      <c r="GH5" s="137"/>
      <c r="GI5" s="137"/>
      <c r="GJ5" s="137"/>
      <c r="GK5" s="137"/>
      <c r="GL5" s="137"/>
      <c r="GM5" s="137"/>
      <c r="GN5" s="137"/>
      <c r="GO5" s="137"/>
      <c r="GP5" s="137"/>
      <c r="GQ5" s="137"/>
      <c r="GR5" s="137"/>
      <c r="GS5" s="137"/>
      <c r="GT5" s="137"/>
      <c r="GU5" s="137"/>
      <c r="GV5" s="137"/>
      <c r="GW5" s="137"/>
      <c r="GX5" s="137"/>
      <c r="GY5" s="137"/>
      <c r="GZ5" s="137"/>
      <c r="HA5" s="137"/>
      <c r="HB5" s="137"/>
      <c r="HC5" s="137"/>
      <c r="HD5" s="137"/>
      <c r="HE5" s="137"/>
      <c r="HF5" s="137"/>
      <c r="HG5" s="137"/>
      <c r="HH5" s="137"/>
      <c r="HI5" s="137"/>
      <c r="HJ5" s="137"/>
      <c r="HK5" s="137"/>
      <c r="HL5" s="137"/>
      <c r="HM5" s="137"/>
      <c r="HN5" s="137"/>
      <c r="HO5" s="137"/>
      <c r="HP5" s="137"/>
      <c r="HQ5" s="137"/>
      <c r="HR5" s="137"/>
      <c r="HS5" s="137"/>
      <c r="HT5" s="137"/>
      <c r="HU5" s="137"/>
      <c r="HV5" s="137"/>
      <c r="HW5" s="137"/>
      <c r="HX5" s="137"/>
      <c r="HY5" s="137"/>
      <c r="HZ5" s="137"/>
      <c r="IA5" s="137"/>
      <c r="IB5" s="137"/>
      <c r="IC5" s="137"/>
      <c r="ID5" s="137"/>
      <c r="IE5" s="137"/>
      <c r="IF5" s="137"/>
      <c r="IG5" s="137"/>
      <c r="IH5" s="137"/>
      <c r="II5" s="137"/>
      <c r="IJ5" s="137"/>
      <c r="IK5" s="137"/>
      <c r="IL5" s="137"/>
      <c r="IM5" s="137"/>
      <c r="IN5" s="137"/>
      <c r="IO5" s="137"/>
      <c r="IP5" s="137"/>
      <c r="IQ5" s="137"/>
      <c r="IR5" s="137"/>
      <c r="IS5" s="137"/>
      <c r="IT5" s="137"/>
      <c r="IU5" s="137"/>
      <c r="IV5" s="137"/>
      <c r="IW5" s="137"/>
      <c r="IX5" s="137"/>
      <c r="IY5" s="137"/>
      <c r="IZ5" s="137"/>
      <c r="JA5" s="137"/>
      <c r="JB5" s="137"/>
      <c r="JC5" s="137"/>
      <c r="JD5" s="137"/>
      <c r="JE5" s="137"/>
      <c r="JF5" s="137"/>
      <c r="JG5" s="137"/>
      <c r="JH5" s="137"/>
      <c r="JI5" s="137"/>
      <c r="JJ5" s="137"/>
      <c r="JK5" s="137"/>
      <c r="JL5" s="137"/>
      <c r="JM5" s="137"/>
      <c r="JN5" s="137"/>
      <c r="JO5" s="137"/>
      <c r="JP5" s="137"/>
      <c r="JQ5" s="137"/>
      <c r="JR5" s="137"/>
      <c r="JS5" s="137"/>
      <c r="JT5" s="137"/>
      <c r="JU5" s="137"/>
      <c r="JV5" s="137"/>
      <c r="JW5" s="137"/>
      <c r="JX5" s="137"/>
      <c r="JY5" s="137"/>
      <c r="JZ5" s="137"/>
      <c r="KA5" s="137"/>
      <c r="KB5" s="137"/>
      <c r="KC5" s="137"/>
      <c r="KD5" s="137"/>
      <c r="KE5" s="137"/>
      <c r="KF5" s="137"/>
    </row>
    <row r="6" spans="1:292" s="214" customFormat="1" ht="18" x14ac:dyDescent="0.3">
      <c r="A6" s="347" t="s">
        <v>230</v>
      </c>
      <c r="B6" s="348"/>
      <c r="C6" s="349"/>
      <c r="D6" s="350" t="s">
        <v>231</v>
      </c>
      <c r="E6" s="351"/>
      <c r="F6" s="351"/>
      <c r="G6" s="351"/>
      <c r="H6" s="351"/>
      <c r="I6" s="351"/>
      <c r="J6" s="351"/>
      <c r="K6" s="351"/>
      <c r="L6" s="351"/>
      <c r="M6" s="351"/>
      <c r="N6" s="351"/>
      <c r="O6" s="1"/>
      <c r="P6" s="192"/>
      <c r="Q6" s="1"/>
      <c r="R6" s="1"/>
      <c r="S6" s="1"/>
      <c r="T6" s="1"/>
      <c r="U6" s="1"/>
      <c r="V6" s="1"/>
      <c r="W6" s="1"/>
      <c r="X6" s="1"/>
      <c r="Y6" s="1"/>
      <c r="Z6" s="1"/>
      <c r="AA6" s="1"/>
      <c r="AB6" s="1"/>
      <c r="AC6" s="1"/>
      <c r="AD6" s="1"/>
      <c r="AE6" s="1"/>
      <c r="AF6" s="1"/>
      <c r="AG6" s="1"/>
      <c r="AH6" s="1"/>
      <c r="AI6" s="138"/>
      <c r="AJ6" s="138"/>
      <c r="AK6" s="138"/>
      <c r="AL6" s="138"/>
      <c r="AM6" s="138"/>
      <c r="AN6" s="138"/>
      <c r="AO6" s="137"/>
      <c r="AP6" s="137"/>
      <c r="AQ6" s="137"/>
      <c r="AR6" s="137"/>
      <c r="AS6" s="137"/>
      <c r="AT6" s="137"/>
      <c r="AU6" s="137"/>
      <c r="AV6" s="137"/>
      <c r="AW6" s="137"/>
      <c r="AX6" s="137"/>
      <c r="AY6" s="137"/>
      <c r="AZ6" s="137"/>
      <c r="BA6" s="137"/>
      <c r="BB6" s="137"/>
      <c r="BC6" s="137"/>
      <c r="BD6" s="137"/>
      <c r="BE6" s="137"/>
      <c r="BF6" s="137"/>
      <c r="BG6" s="137"/>
      <c r="BH6" s="137"/>
      <c r="BI6" s="137"/>
      <c r="BJ6" s="137"/>
      <c r="BK6" s="137"/>
      <c r="BL6" s="137"/>
      <c r="BM6" s="137"/>
      <c r="BN6" s="137"/>
      <c r="BO6" s="137"/>
      <c r="BP6" s="137"/>
      <c r="BQ6" s="137"/>
      <c r="BR6" s="137"/>
      <c r="BS6" s="137"/>
      <c r="BT6" s="137"/>
      <c r="BU6" s="137"/>
      <c r="BV6" s="137"/>
      <c r="BW6" s="137"/>
      <c r="BX6" s="137"/>
      <c r="BY6" s="137"/>
      <c r="BZ6" s="137"/>
      <c r="CA6" s="137"/>
      <c r="CB6" s="137"/>
      <c r="CC6" s="137"/>
      <c r="CD6" s="137"/>
      <c r="CE6" s="137"/>
      <c r="CF6" s="137"/>
      <c r="CG6" s="137"/>
      <c r="CH6" s="137"/>
      <c r="CI6" s="137"/>
      <c r="CJ6" s="137"/>
      <c r="CK6" s="137"/>
      <c r="CL6" s="137"/>
      <c r="CM6" s="137"/>
      <c r="CN6" s="137"/>
      <c r="CO6" s="137"/>
      <c r="CP6" s="137"/>
      <c r="CQ6" s="137"/>
      <c r="CR6" s="137"/>
      <c r="CS6" s="137"/>
      <c r="CT6" s="137"/>
      <c r="CU6" s="137"/>
      <c r="CV6" s="137"/>
      <c r="CW6" s="137"/>
      <c r="CX6" s="137"/>
      <c r="CY6" s="137"/>
      <c r="CZ6" s="137"/>
      <c r="DA6" s="137"/>
      <c r="DB6" s="137"/>
      <c r="DC6" s="137"/>
      <c r="DD6" s="137"/>
      <c r="DE6" s="137"/>
      <c r="DF6" s="137"/>
      <c r="DG6" s="137"/>
      <c r="DH6" s="137"/>
      <c r="DI6" s="137"/>
      <c r="DJ6" s="137"/>
      <c r="DK6" s="137"/>
      <c r="DL6" s="137"/>
      <c r="DM6" s="137"/>
      <c r="DN6" s="137"/>
      <c r="DO6" s="137"/>
      <c r="DP6" s="137"/>
      <c r="DQ6" s="137"/>
      <c r="DR6" s="137"/>
      <c r="DS6" s="137"/>
      <c r="DT6" s="137"/>
      <c r="DU6" s="137"/>
      <c r="DV6" s="137"/>
      <c r="DW6" s="137"/>
      <c r="DX6" s="137"/>
      <c r="DY6" s="137"/>
      <c r="DZ6" s="137"/>
      <c r="EA6" s="137"/>
      <c r="EB6" s="137"/>
      <c r="EC6" s="137"/>
      <c r="ED6" s="137"/>
      <c r="EE6" s="137"/>
      <c r="EF6" s="137"/>
      <c r="EG6" s="137"/>
      <c r="EH6" s="137"/>
      <c r="EI6" s="137"/>
      <c r="EJ6" s="137"/>
      <c r="EK6" s="137"/>
      <c r="EL6" s="137"/>
      <c r="EM6" s="137"/>
      <c r="EN6" s="137"/>
      <c r="EO6" s="137"/>
      <c r="EP6" s="137"/>
      <c r="EQ6" s="137"/>
      <c r="ER6" s="137"/>
      <c r="ES6" s="137"/>
      <c r="ET6" s="137"/>
      <c r="EU6" s="137"/>
      <c r="EV6" s="137"/>
      <c r="EW6" s="137"/>
      <c r="EX6" s="137"/>
      <c r="EY6" s="137"/>
      <c r="EZ6" s="137"/>
      <c r="FA6" s="137"/>
      <c r="FB6" s="137"/>
      <c r="FC6" s="137"/>
      <c r="FD6" s="137"/>
      <c r="FE6" s="137"/>
      <c r="FF6" s="137"/>
      <c r="FG6" s="137"/>
      <c r="FH6" s="137"/>
      <c r="FI6" s="137"/>
      <c r="FJ6" s="137"/>
      <c r="FK6" s="137"/>
      <c r="FL6" s="137"/>
      <c r="FM6" s="137"/>
      <c r="FN6" s="137"/>
      <c r="FO6" s="137"/>
      <c r="FP6" s="137"/>
      <c r="FQ6" s="137"/>
      <c r="FR6" s="137"/>
      <c r="FS6" s="137"/>
      <c r="FT6" s="137"/>
      <c r="FU6" s="137"/>
      <c r="FV6" s="137"/>
      <c r="FW6" s="137"/>
      <c r="FX6" s="137"/>
      <c r="FY6" s="137"/>
      <c r="FZ6" s="137"/>
      <c r="GA6" s="137"/>
      <c r="GB6" s="137"/>
      <c r="GC6" s="137"/>
      <c r="GD6" s="137"/>
      <c r="GE6" s="137"/>
      <c r="GF6" s="137"/>
      <c r="GG6" s="137"/>
      <c r="GH6" s="137"/>
      <c r="GI6" s="137"/>
      <c r="GJ6" s="137"/>
      <c r="GK6" s="137"/>
      <c r="GL6" s="137"/>
      <c r="GM6" s="137"/>
      <c r="GN6" s="137"/>
      <c r="GO6" s="137"/>
      <c r="GP6" s="137"/>
      <c r="GQ6" s="137"/>
      <c r="GR6" s="137"/>
      <c r="GS6" s="137"/>
      <c r="GT6" s="137"/>
      <c r="GU6" s="137"/>
      <c r="GV6" s="137"/>
      <c r="GW6" s="137"/>
      <c r="GX6" s="137"/>
      <c r="GY6" s="137"/>
      <c r="GZ6" s="137"/>
      <c r="HA6" s="137"/>
      <c r="HB6" s="137"/>
      <c r="HC6" s="137"/>
      <c r="HD6" s="137"/>
      <c r="HE6" s="137"/>
      <c r="HF6" s="137"/>
      <c r="HG6" s="137"/>
      <c r="HH6" s="137"/>
      <c r="HI6" s="137"/>
      <c r="HJ6" s="137"/>
      <c r="HK6" s="137"/>
      <c r="HL6" s="137"/>
      <c r="HM6" s="137"/>
      <c r="HN6" s="137"/>
      <c r="HO6" s="137"/>
      <c r="HP6" s="137"/>
      <c r="HQ6" s="137"/>
      <c r="HR6" s="137"/>
      <c r="HS6" s="137"/>
      <c r="HT6" s="137"/>
      <c r="HU6" s="137"/>
      <c r="HV6" s="137"/>
      <c r="HW6" s="137"/>
      <c r="HX6" s="137"/>
      <c r="HY6" s="137"/>
      <c r="HZ6" s="137"/>
      <c r="IA6" s="137"/>
      <c r="IB6" s="137"/>
      <c r="IC6" s="137"/>
      <c r="ID6" s="137"/>
      <c r="IE6" s="137"/>
      <c r="IF6" s="137"/>
      <c r="IG6" s="137"/>
      <c r="IH6" s="137"/>
      <c r="II6" s="137"/>
      <c r="IJ6" s="137"/>
      <c r="IK6" s="137"/>
      <c r="IL6" s="137"/>
      <c r="IM6" s="137"/>
      <c r="IN6" s="137"/>
      <c r="IO6" s="137"/>
      <c r="IP6" s="137"/>
      <c r="IQ6" s="137"/>
      <c r="IR6" s="137"/>
      <c r="IS6" s="137"/>
      <c r="IT6" s="137"/>
      <c r="IU6" s="137"/>
      <c r="IV6" s="137"/>
      <c r="IW6" s="137"/>
      <c r="IX6" s="137"/>
      <c r="IY6" s="137"/>
      <c r="IZ6" s="137"/>
      <c r="JA6" s="137"/>
      <c r="JB6" s="137"/>
      <c r="JC6" s="137"/>
      <c r="JD6" s="137"/>
      <c r="JE6" s="137"/>
      <c r="JF6" s="137"/>
      <c r="JG6" s="137"/>
      <c r="JH6" s="137"/>
      <c r="JI6" s="137"/>
      <c r="JJ6" s="137"/>
      <c r="JK6" s="137"/>
      <c r="JL6" s="137"/>
      <c r="JM6" s="137"/>
      <c r="JN6" s="137"/>
      <c r="JO6" s="137"/>
      <c r="JP6" s="137"/>
      <c r="JQ6" s="137"/>
      <c r="JR6" s="137"/>
      <c r="JS6" s="137"/>
      <c r="JT6" s="137"/>
      <c r="JU6" s="137"/>
      <c r="JV6" s="137"/>
      <c r="JW6" s="137"/>
      <c r="JX6" s="137"/>
      <c r="JY6" s="137"/>
      <c r="JZ6" s="137"/>
      <c r="KA6" s="137"/>
      <c r="KB6" s="137"/>
      <c r="KC6" s="137"/>
      <c r="KD6" s="137"/>
      <c r="KE6" s="137"/>
      <c r="KF6" s="137"/>
    </row>
    <row r="7" spans="1:292" s="214" customFormat="1" ht="14.25" customHeight="1" thickBot="1" x14ac:dyDescent="0.35">
      <c r="A7" s="341" t="s">
        <v>232</v>
      </c>
      <c r="B7" s="342"/>
      <c r="C7" s="342"/>
      <c r="D7" s="342"/>
      <c r="E7" s="342"/>
      <c r="F7" s="342"/>
      <c r="G7" s="342"/>
      <c r="H7" s="343"/>
      <c r="I7" s="341" t="s">
        <v>233</v>
      </c>
      <c r="J7" s="342"/>
      <c r="K7" s="342"/>
      <c r="L7" s="342"/>
      <c r="M7" s="342"/>
      <c r="N7" s="343"/>
      <c r="O7" s="341" t="s">
        <v>234</v>
      </c>
      <c r="P7" s="342"/>
      <c r="Q7" s="342"/>
      <c r="R7" s="342"/>
      <c r="S7" s="342"/>
      <c r="T7" s="342"/>
      <c r="U7" s="342"/>
      <c r="V7" s="342"/>
      <c r="W7" s="343"/>
      <c r="X7" s="341" t="s">
        <v>235</v>
      </c>
      <c r="Y7" s="342"/>
      <c r="Z7" s="342"/>
      <c r="AA7" s="342"/>
      <c r="AB7" s="342"/>
      <c r="AC7" s="342"/>
      <c r="AD7" s="342"/>
      <c r="AE7" s="342"/>
      <c r="AF7" s="342"/>
      <c r="AG7" s="342"/>
      <c r="AH7" s="343"/>
      <c r="AI7" s="208"/>
      <c r="AJ7" s="208"/>
      <c r="AK7" s="208"/>
      <c r="AL7" s="208"/>
      <c r="AM7" s="208"/>
      <c r="AN7" s="208"/>
      <c r="AO7" s="137"/>
      <c r="AP7" s="137"/>
      <c r="AQ7" s="137"/>
      <c r="AR7" s="137"/>
      <c r="AS7" s="137"/>
      <c r="AT7" s="137"/>
      <c r="AU7" s="137"/>
      <c r="AV7" s="137"/>
      <c r="AW7" s="137"/>
      <c r="AX7" s="137"/>
      <c r="AY7" s="137"/>
      <c r="AZ7" s="137"/>
      <c r="BA7" s="137"/>
      <c r="BB7" s="137"/>
      <c r="BC7" s="137"/>
      <c r="BD7" s="137"/>
      <c r="BE7" s="137"/>
      <c r="BF7" s="137"/>
      <c r="BG7" s="137"/>
      <c r="BH7" s="137"/>
      <c r="BI7" s="137"/>
      <c r="BJ7" s="137"/>
      <c r="BK7" s="137"/>
      <c r="BL7" s="137"/>
      <c r="BM7" s="137"/>
      <c r="BN7" s="137"/>
      <c r="BO7" s="137"/>
      <c r="BP7" s="137"/>
      <c r="BQ7" s="137"/>
      <c r="BR7" s="137"/>
      <c r="BS7" s="137"/>
      <c r="BT7" s="137"/>
      <c r="BU7" s="137"/>
      <c r="BV7" s="137"/>
      <c r="BW7" s="137"/>
      <c r="BX7" s="137"/>
      <c r="BY7" s="137"/>
      <c r="BZ7" s="137"/>
      <c r="CA7" s="137"/>
      <c r="CB7" s="137"/>
      <c r="CC7" s="137"/>
      <c r="CD7" s="137"/>
      <c r="CE7" s="137"/>
      <c r="CF7" s="137"/>
      <c r="CG7" s="137"/>
      <c r="CH7" s="137"/>
      <c r="CI7" s="137"/>
      <c r="CJ7" s="137"/>
      <c r="CK7" s="137"/>
      <c r="CL7" s="137"/>
      <c r="CM7" s="137"/>
      <c r="CN7" s="137"/>
      <c r="CO7" s="137"/>
      <c r="CP7" s="137"/>
      <c r="CQ7" s="137"/>
      <c r="CR7" s="137"/>
      <c r="CS7" s="137"/>
      <c r="CT7" s="137"/>
      <c r="CU7" s="137"/>
      <c r="CV7" s="137"/>
      <c r="CW7" s="137"/>
      <c r="CX7" s="137"/>
      <c r="CY7" s="137"/>
      <c r="CZ7" s="137"/>
      <c r="DA7" s="137"/>
      <c r="DB7" s="137"/>
      <c r="DC7" s="137"/>
      <c r="DD7" s="137"/>
      <c r="DE7" s="137"/>
      <c r="DF7" s="137"/>
      <c r="DG7" s="137"/>
      <c r="DH7" s="137"/>
      <c r="DI7" s="137"/>
      <c r="DJ7" s="137"/>
      <c r="DK7" s="137"/>
      <c r="DL7" s="137"/>
      <c r="DM7" s="137"/>
      <c r="DN7" s="137"/>
      <c r="DO7" s="137"/>
      <c r="DP7" s="137"/>
      <c r="DQ7" s="137"/>
      <c r="DR7" s="137"/>
      <c r="DS7" s="137"/>
      <c r="DT7" s="137"/>
      <c r="DU7" s="137"/>
      <c r="DV7" s="137"/>
      <c r="DW7" s="137"/>
      <c r="DX7" s="137"/>
      <c r="DY7" s="137"/>
      <c r="DZ7" s="137"/>
      <c r="EA7" s="137"/>
      <c r="EB7" s="137"/>
      <c r="EC7" s="137"/>
      <c r="ED7" s="137"/>
      <c r="EE7" s="137"/>
      <c r="EF7" s="137"/>
      <c r="EG7" s="137"/>
      <c r="EH7" s="137"/>
      <c r="EI7" s="137"/>
      <c r="EJ7" s="137"/>
      <c r="EK7" s="137"/>
      <c r="EL7" s="137"/>
      <c r="EM7" s="137"/>
      <c r="EN7" s="137"/>
      <c r="EO7" s="137"/>
      <c r="EP7" s="137"/>
      <c r="EQ7" s="137"/>
      <c r="ER7" s="137"/>
      <c r="ES7" s="137"/>
      <c r="ET7" s="137"/>
      <c r="EU7" s="137"/>
      <c r="EV7" s="137"/>
      <c r="EW7" s="137"/>
      <c r="EX7" s="137"/>
      <c r="EY7" s="137"/>
      <c r="EZ7" s="137"/>
      <c r="FA7" s="137"/>
      <c r="FB7" s="137"/>
      <c r="FC7" s="137"/>
      <c r="FD7" s="137"/>
      <c r="FE7" s="137"/>
      <c r="FF7" s="137"/>
      <c r="FG7" s="137"/>
      <c r="FH7" s="137"/>
      <c r="FI7" s="137"/>
      <c r="FJ7" s="137"/>
      <c r="FK7" s="137"/>
      <c r="FL7" s="137"/>
      <c r="FM7" s="137"/>
      <c r="FN7" s="137"/>
      <c r="FO7" s="137"/>
      <c r="FP7" s="137"/>
      <c r="FQ7" s="137"/>
      <c r="FR7" s="137"/>
      <c r="FS7" s="137"/>
      <c r="FT7" s="137"/>
      <c r="FU7" s="137"/>
      <c r="FV7" s="137"/>
      <c r="FW7" s="137"/>
      <c r="FX7" s="137"/>
      <c r="FY7" s="137"/>
      <c r="FZ7" s="137"/>
      <c r="GA7" s="137"/>
      <c r="GB7" s="137"/>
      <c r="GC7" s="137"/>
      <c r="GD7" s="137"/>
      <c r="GE7" s="137"/>
      <c r="GF7" s="137"/>
      <c r="GG7" s="137"/>
      <c r="GH7" s="137"/>
      <c r="GI7" s="137"/>
      <c r="GJ7" s="137"/>
      <c r="GK7" s="137"/>
      <c r="GL7" s="137"/>
      <c r="GM7" s="137"/>
      <c r="GN7" s="137"/>
      <c r="GO7" s="137"/>
      <c r="GP7" s="137"/>
      <c r="GQ7" s="137"/>
      <c r="GR7" s="137"/>
      <c r="GS7" s="137"/>
      <c r="GT7" s="137"/>
      <c r="GU7" s="137"/>
      <c r="GV7" s="137"/>
      <c r="GW7" s="137"/>
      <c r="GX7" s="137"/>
      <c r="GY7" s="137"/>
      <c r="GZ7" s="137"/>
      <c r="HA7" s="137"/>
      <c r="HB7" s="137"/>
      <c r="HC7" s="137"/>
      <c r="HD7" s="137"/>
      <c r="HE7" s="137"/>
      <c r="HF7" s="137"/>
      <c r="HG7" s="137"/>
      <c r="HH7" s="137"/>
      <c r="HI7" s="137"/>
      <c r="HJ7" s="137"/>
      <c r="HK7" s="137"/>
      <c r="HL7" s="137"/>
      <c r="HM7" s="137"/>
      <c r="HN7" s="137"/>
      <c r="HO7" s="137"/>
      <c r="HP7" s="137"/>
      <c r="HQ7" s="137"/>
      <c r="HR7" s="137"/>
      <c r="HS7" s="137"/>
      <c r="HT7" s="137"/>
      <c r="HU7" s="137"/>
      <c r="HV7" s="137"/>
      <c r="HW7" s="137"/>
      <c r="HX7" s="137"/>
      <c r="HY7" s="137"/>
      <c r="HZ7" s="137"/>
      <c r="IA7" s="137"/>
      <c r="IB7" s="137"/>
      <c r="IC7" s="137"/>
      <c r="ID7" s="137"/>
      <c r="IE7" s="137"/>
      <c r="IF7" s="137"/>
      <c r="IG7" s="137"/>
      <c r="IH7" s="137"/>
      <c r="II7" s="137"/>
      <c r="IJ7" s="137"/>
      <c r="IK7" s="137"/>
      <c r="IL7" s="137"/>
      <c r="IM7" s="137"/>
      <c r="IN7" s="137"/>
      <c r="IO7" s="137"/>
      <c r="IP7" s="137"/>
      <c r="IQ7" s="137"/>
      <c r="IR7" s="137"/>
      <c r="IS7" s="137"/>
      <c r="IT7" s="137"/>
      <c r="IU7" s="137"/>
      <c r="IV7" s="137"/>
      <c r="IW7" s="137"/>
      <c r="IX7" s="137"/>
      <c r="IY7" s="137"/>
      <c r="IZ7" s="137"/>
      <c r="JA7" s="137"/>
      <c r="JB7" s="137"/>
      <c r="JC7" s="137"/>
      <c r="JD7" s="137"/>
      <c r="JE7" s="137"/>
      <c r="JF7" s="137"/>
      <c r="JG7" s="137"/>
      <c r="JH7" s="137"/>
      <c r="JI7" s="137"/>
      <c r="JJ7" s="137"/>
      <c r="JK7" s="137"/>
      <c r="JL7" s="137"/>
      <c r="JM7" s="137"/>
      <c r="JN7" s="137"/>
      <c r="JO7" s="137"/>
      <c r="JP7" s="137"/>
      <c r="JQ7" s="137"/>
      <c r="JR7" s="137"/>
      <c r="JS7" s="137"/>
      <c r="JT7" s="137"/>
      <c r="JU7" s="137"/>
      <c r="JV7" s="137"/>
      <c r="JW7" s="137"/>
      <c r="JX7" s="137"/>
      <c r="JY7" s="137"/>
      <c r="JZ7" s="137"/>
      <c r="KA7" s="137"/>
      <c r="KB7" s="137"/>
      <c r="KC7" s="137"/>
      <c r="KD7" s="137"/>
      <c r="KE7" s="137"/>
      <c r="KF7" s="137"/>
    </row>
    <row r="8" spans="1:292" s="214" customFormat="1" ht="16.5" customHeight="1" thickTop="1" thickBot="1" x14ac:dyDescent="0.35">
      <c r="A8" s="311" t="s">
        <v>237</v>
      </c>
      <c r="B8" s="304" t="s">
        <v>238</v>
      </c>
      <c r="C8" s="332" t="s">
        <v>179</v>
      </c>
      <c r="D8" s="333" t="s">
        <v>181</v>
      </c>
      <c r="E8" s="333" t="s">
        <v>183</v>
      </c>
      <c r="F8" s="334" t="s">
        <v>185</v>
      </c>
      <c r="G8" s="329" t="s">
        <v>187</v>
      </c>
      <c r="H8" s="333" t="s">
        <v>239</v>
      </c>
      <c r="I8" s="330" t="s">
        <v>240</v>
      </c>
      <c r="J8" s="331" t="s">
        <v>241</v>
      </c>
      <c r="K8" s="329" t="s">
        <v>242</v>
      </c>
      <c r="L8" s="329" t="s">
        <v>243</v>
      </c>
      <c r="M8" s="331" t="s">
        <v>241</v>
      </c>
      <c r="N8" s="333" t="s">
        <v>193</v>
      </c>
      <c r="O8" s="335" t="s">
        <v>244</v>
      </c>
      <c r="P8" s="328" t="s">
        <v>195</v>
      </c>
      <c r="Q8" s="329" t="s">
        <v>197</v>
      </c>
      <c r="R8" s="328" t="s">
        <v>245</v>
      </c>
      <c r="S8" s="328"/>
      <c r="T8" s="328"/>
      <c r="U8" s="328"/>
      <c r="V8" s="328"/>
      <c r="W8" s="328"/>
      <c r="X8" s="339" t="s">
        <v>246</v>
      </c>
      <c r="Y8" s="335" t="s">
        <v>247</v>
      </c>
      <c r="Z8" s="335" t="s">
        <v>241</v>
      </c>
      <c r="AA8" s="200"/>
      <c r="AB8" s="200"/>
      <c r="AC8" s="335" t="s">
        <v>248</v>
      </c>
      <c r="AD8" s="335" t="s">
        <v>241</v>
      </c>
      <c r="AE8" s="200"/>
      <c r="AF8" s="200"/>
      <c r="AG8" s="339" t="s">
        <v>249</v>
      </c>
      <c r="AH8" s="335" t="s">
        <v>213</v>
      </c>
      <c r="AI8" s="437" t="s">
        <v>474</v>
      </c>
      <c r="AJ8" s="439" t="s">
        <v>475</v>
      </c>
      <c r="AK8" s="440"/>
      <c r="AL8" s="439" t="s">
        <v>476</v>
      </c>
      <c r="AM8" s="440"/>
      <c r="AN8" s="441" t="s">
        <v>505</v>
      </c>
      <c r="AO8" s="137"/>
      <c r="AP8" s="137"/>
      <c r="AQ8" s="137"/>
      <c r="AR8" s="137"/>
      <c r="AS8" s="137"/>
      <c r="AT8" s="137"/>
      <c r="AU8" s="137"/>
      <c r="AV8" s="137"/>
      <c r="AW8" s="137"/>
      <c r="AX8" s="137"/>
      <c r="AY8" s="137"/>
      <c r="AZ8" s="137"/>
      <c r="BA8" s="137"/>
      <c r="BB8" s="137"/>
      <c r="BC8" s="137"/>
      <c r="BD8" s="137"/>
      <c r="BE8" s="137"/>
      <c r="BF8" s="137"/>
      <c r="BG8" s="137"/>
      <c r="BH8" s="137"/>
      <c r="BI8" s="137"/>
      <c r="BJ8" s="137"/>
      <c r="BK8" s="137"/>
      <c r="BL8" s="137"/>
      <c r="BM8" s="137"/>
      <c r="BN8" s="137"/>
      <c r="BO8" s="137"/>
      <c r="BP8" s="137"/>
      <c r="BQ8" s="137"/>
      <c r="BR8" s="137"/>
      <c r="BS8" s="137"/>
      <c r="BT8" s="137"/>
      <c r="BU8" s="137"/>
      <c r="BV8" s="137"/>
      <c r="BW8" s="137"/>
      <c r="BX8" s="137"/>
      <c r="BY8" s="137"/>
      <c r="BZ8" s="137"/>
      <c r="CA8" s="137"/>
      <c r="CB8" s="137"/>
      <c r="CC8" s="137"/>
      <c r="CD8" s="137"/>
      <c r="CE8" s="137"/>
      <c r="CF8" s="137"/>
      <c r="CG8" s="137"/>
      <c r="CH8" s="137"/>
      <c r="CI8" s="137"/>
      <c r="CJ8" s="137"/>
      <c r="CK8" s="137"/>
      <c r="CL8" s="137"/>
      <c r="CM8" s="137"/>
      <c r="CN8" s="137"/>
      <c r="CO8" s="137"/>
      <c r="CP8" s="137"/>
      <c r="CQ8" s="137"/>
      <c r="CR8" s="137"/>
      <c r="CS8" s="137"/>
      <c r="CT8" s="137"/>
      <c r="CU8" s="137"/>
      <c r="CV8" s="137"/>
      <c r="CW8" s="137"/>
      <c r="CX8" s="137"/>
      <c r="CY8" s="137"/>
      <c r="CZ8" s="137"/>
      <c r="DA8" s="137"/>
      <c r="DB8" s="137"/>
      <c r="DC8" s="137"/>
      <c r="DD8" s="137"/>
      <c r="DE8" s="137"/>
      <c r="DF8" s="137"/>
      <c r="DG8" s="137"/>
      <c r="DH8" s="137"/>
      <c r="DI8" s="137"/>
      <c r="DJ8" s="137"/>
      <c r="DK8" s="137"/>
      <c r="DL8" s="137"/>
      <c r="DM8" s="137"/>
      <c r="DN8" s="137"/>
      <c r="DO8" s="137"/>
      <c r="DP8" s="137"/>
      <c r="DQ8" s="137"/>
      <c r="DR8" s="137"/>
      <c r="DS8" s="137"/>
      <c r="DT8" s="137"/>
      <c r="DU8" s="137"/>
      <c r="DV8" s="137"/>
      <c r="DW8" s="137"/>
      <c r="DX8" s="137"/>
      <c r="DY8" s="137"/>
      <c r="DZ8" s="137"/>
      <c r="EA8" s="137"/>
      <c r="EB8" s="137"/>
      <c r="EC8" s="137"/>
      <c r="ED8" s="137"/>
      <c r="EE8" s="137"/>
      <c r="EF8" s="137"/>
      <c r="EG8" s="137"/>
      <c r="EH8" s="137"/>
      <c r="EI8" s="137"/>
      <c r="EJ8" s="137"/>
      <c r="EK8" s="137"/>
      <c r="EL8" s="137"/>
      <c r="EM8" s="137"/>
      <c r="EN8" s="137"/>
      <c r="EO8" s="137"/>
      <c r="EP8" s="137"/>
      <c r="EQ8" s="137"/>
      <c r="ER8" s="137"/>
      <c r="ES8" s="137"/>
      <c r="ET8" s="137"/>
      <c r="EU8" s="137"/>
      <c r="EV8" s="137"/>
      <c r="EW8" s="137"/>
      <c r="EX8" s="137"/>
      <c r="EY8" s="137"/>
      <c r="EZ8" s="137"/>
      <c r="FA8" s="137"/>
      <c r="FB8" s="137"/>
      <c r="FC8" s="137"/>
      <c r="FD8" s="137"/>
      <c r="FE8" s="137"/>
      <c r="FF8" s="137"/>
      <c r="FG8" s="137"/>
      <c r="FH8" s="137"/>
      <c r="FI8" s="137"/>
      <c r="FJ8" s="137"/>
      <c r="FK8" s="137"/>
      <c r="FL8" s="137"/>
      <c r="FM8" s="137"/>
      <c r="FN8" s="137"/>
      <c r="FO8" s="137"/>
      <c r="FP8" s="137"/>
      <c r="FQ8" s="137"/>
      <c r="FR8" s="137"/>
      <c r="FS8" s="137"/>
      <c r="FT8" s="137"/>
      <c r="FU8" s="137"/>
      <c r="FV8" s="137"/>
      <c r="FW8" s="137"/>
      <c r="FX8" s="137"/>
      <c r="FY8" s="137"/>
      <c r="FZ8" s="137"/>
      <c r="GA8" s="137"/>
      <c r="GB8" s="137"/>
      <c r="GC8" s="137"/>
      <c r="GD8" s="137"/>
      <c r="GE8" s="137"/>
      <c r="GF8" s="137"/>
      <c r="GG8" s="137"/>
      <c r="GH8" s="137"/>
      <c r="GI8" s="137"/>
      <c r="GJ8" s="137"/>
      <c r="GK8" s="137"/>
      <c r="GL8" s="137"/>
      <c r="GM8" s="137"/>
      <c r="GN8" s="137"/>
      <c r="GO8" s="137"/>
      <c r="GP8" s="137"/>
      <c r="GQ8" s="137"/>
      <c r="GR8" s="137"/>
      <c r="GS8" s="137"/>
      <c r="GT8" s="137"/>
      <c r="GU8" s="137"/>
      <c r="GV8" s="137"/>
      <c r="GW8" s="137"/>
      <c r="GX8" s="137"/>
      <c r="GY8" s="137"/>
      <c r="GZ8" s="137"/>
      <c r="HA8" s="137"/>
      <c r="HB8" s="137"/>
      <c r="HC8" s="137"/>
      <c r="HD8" s="137"/>
      <c r="HE8" s="137"/>
      <c r="HF8" s="137"/>
      <c r="HG8" s="137"/>
      <c r="HH8" s="137"/>
      <c r="HI8" s="137"/>
      <c r="HJ8" s="137"/>
      <c r="HK8" s="137"/>
      <c r="HL8" s="137"/>
      <c r="HM8" s="137"/>
      <c r="HN8" s="137"/>
      <c r="HO8" s="137"/>
      <c r="HP8" s="137"/>
      <c r="HQ8" s="137"/>
      <c r="HR8" s="137"/>
      <c r="HS8" s="137"/>
      <c r="HT8" s="137"/>
      <c r="HU8" s="137"/>
      <c r="HV8" s="137"/>
      <c r="HW8" s="137"/>
      <c r="HX8" s="137"/>
      <c r="HY8" s="137"/>
      <c r="HZ8" s="137"/>
      <c r="IA8" s="137"/>
      <c r="IB8" s="137"/>
      <c r="IC8" s="137"/>
      <c r="ID8" s="137"/>
      <c r="IE8" s="137"/>
      <c r="IF8" s="137"/>
      <c r="IG8" s="137"/>
      <c r="IH8" s="137"/>
      <c r="II8" s="137"/>
      <c r="IJ8" s="137"/>
      <c r="IK8" s="137"/>
      <c r="IL8" s="137"/>
      <c r="IM8" s="137"/>
      <c r="IN8" s="137"/>
      <c r="IO8" s="137"/>
      <c r="IP8" s="137"/>
      <c r="IQ8" s="137"/>
      <c r="IR8" s="137"/>
      <c r="IS8" s="137"/>
      <c r="IT8" s="137"/>
      <c r="IU8" s="137"/>
      <c r="IV8" s="137"/>
      <c r="IW8" s="137"/>
      <c r="IX8" s="137"/>
      <c r="IY8" s="137"/>
      <c r="IZ8" s="137"/>
      <c r="JA8" s="137"/>
      <c r="JB8" s="137"/>
      <c r="JC8" s="137"/>
      <c r="JD8" s="137"/>
      <c r="JE8" s="137"/>
      <c r="JF8" s="137"/>
      <c r="JG8" s="137"/>
      <c r="JH8" s="137"/>
      <c r="JI8" s="137"/>
      <c r="JJ8" s="137"/>
      <c r="JK8" s="137"/>
      <c r="JL8" s="137"/>
      <c r="JM8" s="137"/>
      <c r="JN8" s="137"/>
      <c r="JO8" s="137"/>
      <c r="JP8" s="137"/>
      <c r="JQ8" s="137"/>
      <c r="JR8" s="137"/>
      <c r="JS8" s="137"/>
      <c r="JT8" s="137"/>
      <c r="JU8" s="137"/>
      <c r="JV8" s="137"/>
      <c r="JW8" s="137"/>
      <c r="JX8" s="137"/>
      <c r="JY8" s="137"/>
      <c r="JZ8" s="137"/>
      <c r="KA8" s="137"/>
      <c r="KB8" s="137"/>
      <c r="KC8" s="137"/>
      <c r="KD8" s="137"/>
      <c r="KE8" s="137"/>
      <c r="KF8" s="137"/>
    </row>
    <row r="9" spans="1:292" s="215" customFormat="1" ht="63" customHeight="1" thickTop="1" x14ac:dyDescent="0.25">
      <c r="A9" s="312"/>
      <c r="B9" s="451"/>
      <c r="C9" s="304"/>
      <c r="D9" s="329"/>
      <c r="E9" s="329"/>
      <c r="F9" s="304"/>
      <c r="G9" s="330"/>
      <c r="H9" s="329"/>
      <c r="I9" s="330"/>
      <c r="J9" s="331"/>
      <c r="K9" s="330"/>
      <c r="L9" s="330"/>
      <c r="M9" s="331"/>
      <c r="N9" s="329"/>
      <c r="O9" s="336"/>
      <c r="P9" s="329"/>
      <c r="Q9" s="330"/>
      <c r="R9" s="127" t="s">
        <v>254</v>
      </c>
      <c r="S9" s="127" t="s">
        <v>255</v>
      </c>
      <c r="T9" s="127" t="s">
        <v>256</v>
      </c>
      <c r="U9" s="127" t="s">
        <v>257</v>
      </c>
      <c r="V9" s="127" t="s">
        <v>258</v>
      </c>
      <c r="W9" s="127" t="s">
        <v>259</v>
      </c>
      <c r="X9" s="335"/>
      <c r="Y9" s="336"/>
      <c r="Z9" s="336"/>
      <c r="AA9" s="201" t="s">
        <v>260</v>
      </c>
      <c r="AB9" s="201" t="s">
        <v>241</v>
      </c>
      <c r="AC9" s="336"/>
      <c r="AD9" s="336"/>
      <c r="AE9" s="201" t="s">
        <v>248</v>
      </c>
      <c r="AF9" s="201" t="s">
        <v>241</v>
      </c>
      <c r="AG9" s="335"/>
      <c r="AH9" s="336"/>
      <c r="AI9" s="450"/>
      <c r="AJ9" s="212" t="s">
        <v>478</v>
      </c>
      <c r="AK9" s="212" t="s">
        <v>479</v>
      </c>
      <c r="AL9" s="212" t="s">
        <v>480</v>
      </c>
      <c r="AM9" s="212" t="s">
        <v>481</v>
      </c>
      <c r="AN9" s="442"/>
      <c r="AO9" s="139"/>
      <c r="AP9" s="139"/>
      <c r="AQ9" s="139"/>
      <c r="AR9" s="139"/>
      <c r="AS9" s="139"/>
      <c r="AT9" s="139"/>
      <c r="AU9" s="139"/>
      <c r="AV9" s="139"/>
      <c r="AW9" s="139"/>
      <c r="AX9" s="139"/>
      <c r="AY9" s="139"/>
      <c r="AZ9" s="139"/>
      <c r="BA9" s="139"/>
      <c r="BB9" s="139"/>
      <c r="BC9" s="139"/>
      <c r="BD9" s="139"/>
      <c r="BE9" s="139"/>
      <c r="BF9" s="139"/>
      <c r="BG9" s="139"/>
      <c r="BH9" s="139"/>
      <c r="BI9" s="139"/>
      <c r="BJ9" s="139"/>
      <c r="BK9" s="139"/>
      <c r="BL9" s="139"/>
      <c r="BM9" s="139"/>
      <c r="BN9" s="139"/>
      <c r="BO9" s="139"/>
      <c r="BP9" s="139"/>
      <c r="BQ9" s="139"/>
      <c r="BR9" s="139"/>
      <c r="BS9" s="139"/>
      <c r="BT9" s="139"/>
      <c r="BU9" s="139"/>
      <c r="BV9" s="139"/>
      <c r="BW9" s="139"/>
      <c r="BX9" s="139"/>
      <c r="BY9" s="139"/>
      <c r="BZ9" s="139"/>
      <c r="CA9" s="139"/>
      <c r="CB9" s="139"/>
      <c r="CC9" s="139"/>
      <c r="CD9" s="139"/>
      <c r="CE9" s="139"/>
      <c r="CF9" s="139"/>
      <c r="CG9" s="139"/>
      <c r="CH9" s="139"/>
      <c r="CI9" s="139"/>
      <c r="CJ9" s="139"/>
      <c r="CK9" s="139"/>
      <c r="CL9" s="139"/>
      <c r="CM9" s="139"/>
      <c r="CN9" s="139"/>
      <c r="CO9" s="139"/>
      <c r="CP9" s="139"/>
      <c r="CQ9" s="139"/>
      <c r="CR9" s="139"/>
      <c r="CS9" s="139"/>
      <c r="CT9" s="139"/>
      <c r="CU9" s="139"/>
      <c r="CV9" s="139"/>
      <c r="CW9" s="139"/>
      <c r="CX9" s="139"/>
      <c r="CY9" s="139"/>
      <c r="CZ9" s="139"/>
      <c r="DA9" s="139"/>
      <c r="DB9" s="139"/>
      <c r="DC9" s="139"/>
      <c r="DD9" s="139"/>
      <c r="DE9" s="139"/>
      <c r="DF9" s="139"/>
      <c r="DG9" s="139"/>
      <c r="DH9" s="139"/>
      <c r="DI9" s="139"/>
      <c r="DJ9" s="139"/>
      <c r="DK9" s="139"/>
      <c r="DL9" s="139"/>
      <c r="DM9" s="139"/>
      <c r="DN9" s="139"/>
      <c r="DO9" s="139"/>
      <c r="DP9" s="139"/>
      <c r="DQ9" s="139"/>
      <c r="DR9" s="139"/>
      <c r="DS9" s="139"/>
      <c r="DT9" s="139"/>
      <c r="DU9" s="139"/>
      <c r="DV9" s="139"/>
      <c r="DW9" s="139"/>
      <c r="DX9" s="139"/>
      <c r="DY9" s="139"/>
      <c r="DZ9" s="139"/>
      <c r="EA9" s="139"/>
      <c r="EB9" s="139"/>
      <c r="EC9" s="139"/>
      <c r="ED9" s="139"/>
      <c r="EE9" s="139"/>
      <c r="EF9" s="139"/>
      <c r="EG9" s="139"/>
      <c r="EH9" s="139"/>
      <c r="EI9" s="139"/>
      <c r="EJ9" s="139"/>
      <c r="EK9" s="139"/>
      <c r="EL9" s="139"/>
      <c r="EM9" s="139"/>
      <c r="EN9" s="139"/>
      <c r="EO9" s="139"/>
      <c r="EP9" s="139"/>
      <c r="EQ9" s="139"/>
      <c r="ER9" s="139"/>
      <c r="ES9" s="139"/>
      <c r="ET9" s="139"/>
      <c r="EU9" s="139"/>
      <c r="EV9" s="139"/>
      <c r="EW9" s="139"/>
      <c r="EX9" s="139"/>
      <c r="EY9" s="139"/>
      <c r="EZ9" s="139"/>
      <c r="FA9" s="139"/>
      <c r="FB9" s="139"/>
      <c r="FC9" s="139"/>
      <c r="FD9" s="139"/>
      <c r="FE9" s="139"/>
      <c r="FF9" s="139"/>
      <c r="FG9" s="139"/>
      <c r="FH9" s="139"/>
      <c r="FI9" s="139"/>
      <c r="FJ9" s="139"/>
      <c r="FK9" s="139"/>
      <c r="FL9" s="139"/>
      <c r="FM9" s="139"/>
      <c r="FN9" s="139"/>
      <c r="FO9" s="139"/>
      <c r="FP9" s="139"/>
      <c r="FQ9" s="139"/>
      <c r="FR9" s="139"/>
      <c r="FS9" s="139"/>
      <c r="FT9" s="139"/>
      <c r="FU9" s="139"/>
      <c r="FV9" s="139"/>
      <c r="FW9" s="139"/>
      <c r="FX9" s="139"/>
      <c r="FY9" s="139"/>
      <c r="FZ9" s="139"/>
      <c r="GA9" s="139"/>
      <c r="GB9" s="139"/>
      <c r="GC9" s="139"/>
      <c r="GD9" s="139"/>
      <c r="GE9" s="139"/>
      <c r="GF9" s="139"/>
      <c r="GG9" s="139"/>
      <c r="GH9" s="139"/>
      <c r="GI9" s="139"/>
      <c r="GJ9" s="139"/>
      <c r="GK9" s="139"/>
      <c r="GL9" s="139"/>
      <c r="GM9" s="139"/>
      <c r="GN9" s="139"/>
      <c r="GO9" s="139"/>
      <c r="GP9" s="139"/>
      <c r="GQ9" s="139"/>
      <c r="GR9" s="139"/>
      <c r="GS9" s="139"/>
      <c r="GT9" s="139"/>
      <c r="GU9" s="139"/>
      <c r="GV9" s="139"/>
      <c r="GW9" s="139"/>
      <c r="GX9" s="139"/>
      <c r="GY9" s="139"/>
      <c r="GZ9" s="139"/>
      <c r="HA9" s="139"/>
      <c r="HB9" s="139"/>
      <c r="HC9" s="139"/>
      <c r="HD9" s="139"/>
      <c r="HE9" s="139"/>
      <c r="HF9" s="139"/>
      <c r="HG9" s="139"/>
      <c r="HH9" s="139"/>
      <c r="HI9" s="139"/>
      <c r="HJ9" s="139"/>
      <c r="HK9" s="139"/>
      <c r="HL9" s="139"/>
      <c r="HM9" s="139"/>
      <c r="HN9" s="139"/>
      <c r="HO9" s="139"/>
      <c r="HP9" s="139"/>
      <c r="HQ9" s="139"/>
      <c r="HR9" s="139"/>
      <c r="HS9" s="139"/>
      <c r="HT9" s="139"/>
      <c r="HU9" s="139"/>
      <c r="HV9" s="139"/>
      <c r="HW9" s="139"/>
      <c r="HX9" s="139"/>
      <c r="HY9" s="139"/>
      <c r="HZ9" s="139"/>
      <c r="IA9" s="139"/>
      <c r="IB9" s="139"/>
      <c r="IC9" s="139"/>
      <c r="ID9" s="139"/>
      <c r="IE9" s="139"/>
      <c r="IF9" s="139"/>
      <c r="IG9" s="139"/>
      <c r="IH9" s="139"/>
      <c r="II9" s="139"/>
      <c r="IJ9" s="139"/>
      <c r="IK9" s="139"/>
      <c r="IL9" s="139"/>
      <c r="IM9" s="139"/>
      <c r="IN9" s="139"/>
      <c r="IO9" s="139"/>
      <c r="IP9" s="139"/>
      <c r="IQ9" s="139"/>
      <c r="IR9" s="139"/>
      <c r="IS9" s="139"/>
      <c r="IT9" s="139"/>
      <c r="IU9" s="139"/>
      <c r="IV9" s="139"/>
      <c r="IW9" s="139"/>
      <c r="IX9" s="139"/>
      <c r="IY9" s="139"/>
      <c r="IZ9" s="139"/>
      <c r="JA9" s="139"/>
      <c r="JB9" s="139"/>
      <c r="JC9" s="139"/>
      <c r="JD9" s="139"/>
      <c r="JE9" s="139"/>
      <c r="JF9" s="139"/>
      <c r="JG9" s="139"/>
      <c r="JH9" s="139"/>
      <c r="JI9" s="139"/>
      <c r="JJ9" s="139"/>
      <c r="JK9" s="139"/>
      <c r="JL9" s="139"/>
      <c r="JM9" s="139"/>
      <c r="JN9" s="139"/>
      <c r="JO9" s="139"/>
      <c r="JP9" s="139"/>
      <c r="JQ9" s="139"/>
      <c r="JR9" s="139"/>
      <c r="JS9" s="139"/>
      <c r="JT9" s="139"/>
      <c r="JU9" s="139"/>
      <c r="JV9" s="139"/>
      <c r="JW9" s="139"/>
      <c r="JX9" s="139"/>
      <c r="JY9" s="139"/>
      <c r="JZ9" s="139"/>
      <c r="KA9" s="139"/>
      <c r="KB9" s="139"/>
      <c r="KC9" s="139"/>
      <c r="KD9" s="139"/>
      <c r="KE9" s="139"/>
      <c r="KF9" s="139"/>
    </row>
    <row r="10" spans="1:292" ht="51" customHeight="1" x14ac:dyDescent="0.25">
      <c r="A10" s="297">
        <v>1</v>
      </c>
      <c r="B10" s="297" t="s">
        <v>261</v>
      </c>
      <c r="C10" s="297" t="s">
        <v>262</v>
      </c>
      <c r="D10" s="221" t="s">
        <v>263</v>
      </c>
      <c r="E10" s="444" t="s">
        <v>264</v>
      </c>
      <c r="F10" s="444" t="s">
        <v>265</v>
      </c>
      <c r="G10" s="297" t="s">
        <v>266</v>
      </c>
      <c r="H10" s="295">
        <v>24</v>
      </c>
      <c r="I10" s="318" t="str">
        <f>IF(H10&lt;=2,'Tabla probabilidad'!$B$5,IF(H10&lt;=24,'Tabla probabilidad'!$B$6,IF(H10&lt;=500,'Tabla probabilidad'!$B$7,IF(H10&lt;=5000,'Tabla probabilidad'!$B$8,IF(H10&gt;5000,'Tabla probabilidad'!$B$9)))))</f>
        <v>Baja</v>
      </c>
      <c r="J10" s="320">
        <f>IF(H10&lt;=2,'Tabla probabilidad'!$D$5,IF(H10&lt;=24,'Tabla probabilidad'!$D$6,IF(H10&lt;=500,'Tabla probabilidad'!$D$7,IF(H10&lt;=5000,'Tabla probabilidad'!$D$8,IF(H10&gt;5000,'Tabla probabilidad'!$D$9)))))</f>
        <v>0.4</v>
      </c>
      <c r="K10" s="295" t="s">
        <v>267</v>
      </c>
      <c r="L10" s="295" t="str">
        <f>IF(K10="El riesgo afecta la imagen de alguna área de la organización","Leve",IF(K10="El riesgo afecta la imagen de la entidad internamente, de conocimiento general, nivel interno, alta dirección, contratista y/o de provedores","Menor",IF(K10="El riesgo afecta la imagen de la entidad con algunos usuarios de relevancia frente al logro de los objetivos","Moderado",IF(K10="El riesgo afecta la imagen de de la entidad con efecto publicitario sostenido a nivel del sector justicia","Mayor",IF(K10="El riesgo afecta la imagen de la entidad a nivel nacional, con efecto publicitarios sostenible a nivel país","Catastrófico",IF(K10="Impacto que afecte la ejecución presupuestal en un valor ≥0,5%.","Leve",IF(K10="Impacto que afecte la ejecución presupuestal en un valor ≥1%.","Menor",IF(K10="Impacto que afecte la ejecución presupuestal en un valor ≥5%.","Moderado",IF(K10="Impacto que afecte la ejecución presupuestal en un valor ≥20%.","Mayor",IF(K10="Impacto que afecte la ejecución presupuestal en un valor ≥50%.","Catastrófico",IF(K10="Incumplimiento máximo del 5% de la meta planeada","Leve",IF(K10="Incumplimiento máximo del 15% de la meta planeada","Menor",IF(K10="Incumplimiento máximo del 20% de la meta planeada","Moderado",IF(K10="Incumplimiento máximo del 50% de la meta planeada","Mayor",IF(K10="Incumplimiento máximo del 80% de la meta planeada","Catastrófico",IF(K10="Cualquier afectación a la violacion de los derechos de los ciudadanos se considera con consecuencias altas","Mayor",IF(K10="Cualquier afectación a la violacion de los derechos de los ciudadanos se considera con consecuencias desastrosas","Catastrófico",IF(K10="Afecta la Prestación del Servicio de Administración de Justicia en 5%","Leve",IF(K10="Afecta la Prestación del Servicio de Administración de Justicia en 10%","Menor",IF(K10="Afecta la Prestación del Servicio de Administración de Justicia en 15%","Moderado",IF(K10="Afecta la Prestación del Servicio de Administración de Justicia en 20%","Mayor",IF(K10="Afecta la Prestación del Servicio de Administración de Justicia en más del 50%","Catastrófico",IF(K10="Cualquier acto indebido de los servidores judiciales genera altas consecuencias para la entidad","Mayor",IF(K10="Cualquier acto indebido de los servidores judiciales genera consecuencias desastrosas para la entidad","Catastrófico",IF(K10="Si el hecho llegara a presentarse, tendría consecuencias o efectos mínimos sobre la entidad","Leve",IF(K10="Si el hecho llegara a presentarse, tendría bajo impacto o efecto sobre la entidad","Menor",IF(K10="Si el hecho llegara a presentarse, tendría medianas consecuencias o efectos sobre la entidad","Moderado",IF(K10="Si el hecho llegara a presentarse, tendría altas consecuencias o efectos sobre la entidad","Mayor",IF(K10="Si el hecho llegara a presentarse, tendría desastrosas consecuencias o efectos sobre la entidad","Catastrófico")))))))))))))))))))))))))))))</f>
        <v>Menor</v>
      </c>
      <c r="M10" s="295" t="str">
        <f>IF(K10="El riesgo afecta la imagen de alguna área de la organización","20%",IF(K10="El riesgo afecta la imagen de la entidad internamente, de conocimiento general, nivel interno, alta dirección, contratista y/o de provedores","40%",IF(K10="El riesgo afecta la imagen de la entidad con algunos usuarios de relevancia frente al logro de los objetivos","60%",IF(K10="El riesgo afecta la imagen de de la entidad con efecto publicitario sostenido a nivel del sector justicia","80%",IF(K10="El riesgo afecta la imagen de la entidad a nivel nacional, con efecto publicitarios sostenible a nivel país","100%",IF(K10="Impacto que afecte la ejecución presupuestal en un valor ≥0,5%.","20%",IF(K10="Impacto que afecte la ejecución presupuestal en un valor ≥1%.","40%",IF(K10="Impacto que afecte la ejecución presupuestal en un valor ≥5%.","60%",IF(K10="Impacto que afecte la ejecución presupuestal en un valor ≥20%.","80%",IF(K10="Impacto que afecte la ejecución presupuestal en un valor ≥50%.","100%",IF(K10="Incumplimiento máximo del 5% de la meta planeada","20%",IF(K10="Incumplimiento máximo del 15% de la meta planeada","40%",IF(K10="Incumplimiento máximo del 20% de la meta planeada","60%",IF(K10="Incumplimiento máximo del 50% de la meta planeada","80%",IF(K10="Incumplimiento máximo del 80% de la meta planeada","100%",IF(K10="Cualquier afectación a la violacion de los derechos de los ciudadanos se considera con consecuencias altas","80%",IF(K10="Cualquier afectación a la violacion de los derechos de los ciudadanos se considera con consecuencias desastrosas","100%",IF(K10="Afecta la Prestación del Servicio de Administración de Justicia en 5%","20%",IF(K10="Afecta la Prestación del Servicio de Administración de Justicia en 10%","40%",IF(K10="Afecta la Prestación del Servicio de Administración de Justicia en 15%","60%",IF(K10="Afecta la Prestación del Servicio de Administración de Justicia en 20%","80%",IF(K10="Afecta la Prestación del Servicio de Administración de Justicia en más del 50%","100%",IF(K10="Cualquier acto indebido de los servidores judiciales genera altas consecuencias para la entidad","80%",IF(K10="Cualquier acto indebido de los servidores judiciales genera consecuencias desastrosas para la entidad","100%",IF(K10="Si el hecho llegara a presentarse, tendría consecuencias o efectos mínimos sobre la entidad","20%",IF(K10="Si el hecho llegara a presentarse, tendría bajo impacto o efecto sobre la entidad","40%",IF(K10="Si el hecho llegara a presentarse, tendría medianas consecuencias o efectos sobre la entidad","60%",IF(K10="Si el hecho llegara a presentarse, tendría altas consecuencias o efectos sobre la entidad","80%",IF(K10="Si el hecho llegara a presentarse, tendría desastrosas consecuencias o efectos sobre la entidad","100%")))))))))))))))))))))))))))))</f>
        <v>40%</v>
      </c>
      <c r="N10" s="295" t="str">
        <f>VLOOKUP((I10&amp;L10),Hoja1!$B$4:$C$28,2,0)</f>
        <v>Moderado</v>
      </c>
      <c r="O10" s="193">
        <v>1</v>
      </c>
      <c r="P10" s="189" t="s">
        <v>268</v>
      </c>
      <c r="Q10" s="193" t="str">
        <f t="shared" ref="Q10:Q32" si="0">IF(R10="Preventivo","Probabilidad",IF(R10="Detectivo","Probabilidad", IF(R10="Correctivo","Impacto")))</f>
        <v>Probabilidad</v>
      </c>
      <c r="R10" s="193" t="s">
        <v>269</v>
      </c>
      <c r="S10" s="193" t="s">
        <v>270</v>
      </c>
      <c r="T10" s="194">
        <f>VLOOKUP(R10&amp;S10,Hoja1!$Q$4:$R$9,2,0)</f>
        <v>0.45</v>
      </c>
      <c r="U10" s="193" t="s">
        <v>271</v>
      </c>
      <c r="V10" s="193" t="s">
        <v>272</v>
      </c>
      <c r="W10" s="193" t="s">
        <v>273</v>
      </c>
      <c r="X10" s="194">
        <f>IF(Q10="Probabilidad",($J$10*T10),IF(Q10="Impacto"," "))</f>
        <v>0.18000000000000002</v>
      </c>
      <c r="Y10" s="194" t="str">
        <f>IF(Z10&lt;=20%,'Tabla probabilidad'!$B$5,IF(Z10&lt;=40%,'Tabla probabilidad'!$B$6,IF(Z10&lt;=60%,'Tabla probabilidad'!$B$7,IF(Z10&lt;=80%,'Tabla probabilidad'!$B$8,IF(Z10&lt;=100%,'Tabla probabilidad'!$B$9)))))</f>
        <v>Baja</v>
      </c>
      <c r="Z10" s="194">
        <f>IF(R10="Preventivo",(J10-(J10*T10)),IF(R10="Detectivo",(J10-(J10*T10)),IF(R10="Correctivo",(J10))))</f>
        <v>0.22</v>
      </c>
      <c r="AA10" s="320" t="str">
        <f>IF(AB10&lt;=20%,'Tabla probabilidad'!$B$5,IF(AB10&lt;=40%,'Tabla probabilidad'!$B$6,IF(AB10&lt;=60%,'Tabla probabilidad'!$B$7,IF(AB10&lt;=80%,'Tabla probabilidad'!$B$8,IF(AB10&lt;=100%,'Tabla probabilidad'!$B$9)))))</f>
        <v>Baja</v>
      </c>
      <c r="AB10" s="320">
        <f>AVERAGE(Z10:Z12)</f>
        <v>0.22</v>
      </c>
      <c r="AC10" s="194" t="str">
        <f t="shared" ref="AC10:AC32" si="1">IF(AD10&lt;=20%,"Leve",IF(AD10&lt;=40%,"Menor",IF(AD10&lt;=60%,"Moderado",IF(AD10&lt;=80%,"Mayor",IF(AD10&lt;=100%,"Catastrófico")))))</f>
        <v>Menor</v>
      </c>
      <c r="AD10" s="194">
        <f>IF(Q10="Probabilidad",(($M$10-0)),IF(Q10="Impacto",($M$10-($M$10*T10))))</f>
        <v>0.4</v>
      </c>
      <c r="AE10" s="320" t="str">
        <f>IF(AF10&lt;=20%,"Leve",IF(AF10&lt;=40%,"Menor",IF(AF10&lt;=60%,"Moderado",IF(AF10&lt;=80%,"Mayor",IF(AF10&lt;=100%,"Catastrófico")))))</f>
        <v>Menor</v>
      </c>
      <c r="AF10" s="320">
        <f>AVERAGE(AD10:AD12)</f>
        <v>0.40000000000000008</v>
      </c>
      <c r="AG10" s="295" t="str">
        <f>VLOOKUP(AA10&amp;AE10,Hoja1!$B$4:$C$28,2,0)</f>
        <v>Moderado</v>
      </c>
      <c r="AH10" s="295" t="s">
        <v>274</v>
      </c>
      <c r="AI10" s="189" t="s">
        <v>268</v>
      </c>
      <c r="AJ10" s="222" t="s">
        <v>482</v>
      </c>
      <c r="AK10" s="223"/>
      <c r="AL10" s="224">
        <v>44652</v>
      </c>
      <c r="AM10" s="224">
        <v>44743</v>
      </c>
      <c r="AN10" s="445" t="s">
        <v>506</v>
      </c>
    </row>
    <row r="11" spans="1:292" ht="45" x14ac:dyDescent="0.25">
      <c r="A11" s="297"/>
      <c r="B11" s="297"/>
      <c r="C11" s="297"/>
      <c r="D11" s="221" t="s">
        <v>280</v>
      </c>
      <c r="E11" s="444"/>
      <c r="F11" s="444"/>
      <c r="G11" s="297"/>
      <c r="H11" s="295"/>
      <c r="I11" s="318"/>
      <c r="J11" s="320"/>
      <c r="K11" s="295"/>
      <c r="L11" s="315"/>
      <c r="M11" s="315"/>
      <c r="N11" s="295"/>
      <c r="O11" s="193">
        <v>2</v>
      </c>
      <c r="P11" s="189" t="s">
        <v>281</v>
      </c>
      <c r="Q11" s="193" t="str">
        <f t="shared" si="0"/>
        <v>Probabilidad</v>
      </c>
      <c r="R11" s="193" t="s">
        <v>269</v>
      </c>
      <c r="S11" s="193" t="s">
        <v>270</v>
      </c>
      <c r="T11" s="194">
        <f>VLOOKUP(R11&amp;S11,Hoja1!$Q$4:$R$9,2,0)</f>
        <v>0.45</v>
      </c>
      <c r="U11" s="193" t="s">
        <v>271</v>
      </c>
      <c r="V11" s="193" t="s">
        <v>272</v>
      </c>
      <c r="W11" s="193" t="s">
        <v>273</v>
      </c>
      <c r="X11" s="194">
        <f>IF(Q11="Probabilidad",($J$10*T11),IF(Q11="Impacto"," "))</f>
        <v>0.18000000000000002</v>
      </c>
      <c r="Y11" s="194" t="str">
        <f>IF(Z11&lt;=20%,'Tabla probabilidad'!$B$5,IF(Z11&lt;=40%,'Tabla probabilidad'!$B$6,IF(Z11&lt;=60%,'Tabla probabilidad'!$B$7,IF(Z11&lt;=80%,'Tabla probabilidad'!$B$8,IF(Z11&lt;=100%,'Tabla probabilidad'!$B$9)))))</f>
        <v>Baja</v>
      </c>
      <c r="Z11" s="194">
        <f>IF(R11="Preventivo",(J10-(J10*T11)),IF(R11="Detectivo",(J10-(J10*T11)),IF(R11="Correctivo",(J10))))</f>
        <v>0.22</v>
      </c>
      <c r="AA11" s="320"/>
      <c r="AB11" s="320"/>
      <c r="AC11" s="194" t="str">
        <f t="shared" si="1"/>
        <v>Menor</v>
      </c>
      <c r="AD11" s="194">
        <f>IF(Q11="Probabilidad",(($M$10-0)),IF(Q11="Impacto",($M$10-($M$10*T11))))</f>
        <v>0.4</v>
      </c>
      <c r="AE11" s="320"/>
      <c r="AF11" s="320"/>
      <c r="AG11" s="295"/>
      <c r="AH11" s="295"/>
      <c r="AI11" s="189" t="s">
        <v>281</v>
      </c>
      <c r="AJ11" s="222" t="s">
        <v>482</v>
      </c>
      <c r="AK11" s="223"/>
      <c r="AL11" s="224">
        <v>44652</v>
      </c>
      <c r="AM11" s="224">
        <v>44743</v>
      </c>
      <c r="AN11" s="445"/>
    </row>
    <row r="12" spans="1:292" ht="210.75" customHeight="1" x14ac:dyDescent="0.25">
      <c r="A12" s="297"/>
      <c r="B12" s="297"/>
      <c r="C12" s="297"/>
      <c r="D12" s="221" t="s">
        <v>282</v>
      </c>
      <c r="E12" s="444"/>
      <c r="F12" s="444"/>
      <c r="G12" s="297"/>
      <c r="H12" s="295"/>
      <c r="I12" s="318"/>
      <c r="J12" s="320"/>
      <c r="K12" s="295"/>
      <c r="L12" s="315"/>
      <c r="M12" s="315"/>
      <c r="N12" s="295"/>
      <c r="O12" s="193">
        <v>3</v>
      </c>
      <c r="P12" s="189" t="s">
        <v>484</v>
      </c>
      <c r="Q12" s="193" t="str">
        <f t="shared" si="0"/>
        <v>Probabilidad</v>
      </c>
      <c r="R12" s="193" t="s">
        <v>269</v>
      </c>
      <c r="S12" s="193" t="s">
        <v>270</v>
      </c>
      <c r="T12" s="194">
        <f>VLOOKUP(R12&amp;S12,Hoja1!$Q$4:$R$9,2,0)</f>
        <v>0.45</v>
      </c>
      <c r="U12" s="193" t="s">
        <v>271</v>
      </c>
      <c r="V12" s="193" t="s">
        <v>272</v>
      </c>
      <c r="W12" s="193" t="s">
        <v>273</v>
      </c>
      <c r="X12" s="194">
        <f>IF(Q12="Probabilidad",($J$10*T12),IF(Q12="Impacto"," "))</f>
        <v>0.18000000000000002</v>
      </c>
      <c r="Y12" s="194" t="str">
        <f>IF(Z12&lt;=20%,'Tabla probabilidad'!$B$5,IF(Z12&lt;=40%,'Tabla probabilidad'!$B$6,IF(Z12&lt;=60%,'Tabla probabilidad'!$B$7,IF(Z12&lt;=80%,'Tabla probabilidad'!$B$8,IF(Z12&lt;=100%,'Tabla probabilidad'!$B$9)))))</f>
        <v>Baja</v>
      </c>
      <c r="Z12" s="194">
        <f>IF(R12="Preventivo",(J10-(J10*T12)),IF(R12="Detectivo",(J10-(J10*T12)),IF(R12="Correctivo",(J10))))</f>
        <v>0.22</v>
      </c>
      <c r="AA12" s="320"/>
      <c r="AB12" s="320"/>
      <c r="AC12" s="194" t="str">
        <f t="shared" si="1"/>
        <v>Menor</v>
      </c>
      <c r="AD12" s="194">
        <f>IF(Q12="Probabilidad",(($M$10-0)),IF(Q12="Impacto",($M$10-($M$10*T12))))</f>
        <v>0.4</v>
      </c>
      <c r="AE12" s="320"/>
      <c r="AF12" s="320"/>
      <c r="AG12" s="295"/>
      <c r="AH12" s="295"/>
      <c r="AI12" s="189" t="s">
        <v>485</v>
      </c>
      <c r="AJ12" s="222" t="s">
        <v>482</v>
      </c>
      <c r="AK12" s="223"/>
      <c r="AL12" s="224">
        <v>44652</v>
      </c>
      <c r="AM12" s="224">
        <v>44743</v>
      </c>
      <c r="AN12" s="445"/>
    </row>
    <row r="13" spans="1:292" ht="49.9" customHeight="1" x14ac:dyDescent="0.25">
      <c r="A13" s="295">
        <v>2</v>
      </c>
      <c r="B13" s="295" t="s">
        <v>284</v>
      </c>
      <c r="C13" s="295" t="s">
        <v>285</v>
      </c>
      <c r="D13" s="221" t="s">
        <v>486</v>
      </c>
      <c r="E13" s="449" t="s">
        <v>287</v>
      </c>
      <c r="F13" s="444" t="s">
        <v>288</v>
      </c>
      <c r="G13" s="295" t="s">
        <v>289</v>
      </c>
      <c r="H13" s="297">
        <v>6</v>
      </c>
      <c r="I13" s="318" t="str">
        <f>IF(H13&lt;=2,'Tabla probabilidad'!$B$5,IF(H13&lt;=24,'Tabla probabilidad'!$B$6,IF(H13&lt;=500,'Tabla probabilidad'!$B$7,IF(H13&lt;=5000,'Tabla probabilidad'!$B$8,IF(H13&gt;5000,'Tabla probabilidad'!$B$9)))))</f>
        <v>Baja</v>
      </c>
      <c r="J13" s="320">
        <f>IF(H13&lt;=2,'Tabla probabilidad'!$D$5,IF(H13&lt;=24,'Tabla probabilidad'!$D$6,IF(H13&lt;=500,'Tabla probabilidad'!$D$7,IF(H13&lt;=5000,'Tabla probabilidad'!$D$8,IF(H13&gt;5000,'Tabla probabilidad'!$D$9)))))</f>
        <v>0.4</v>
      </c>
      <c r="K13" s="295" t="s">
        <v>290</v>
      </c>
      <c r="L13" s="295" t="str">
        <f>IF(K13="El riesgo afecta la imagen de alguna área de la organización","Leve",IF(K13="El riesgo afecta la imagen de la entidad internamente, de conocimiento general, nivel interno, alta dirección, contratista y/o de provedores","Menor",IF(K13="El riesgo afecta la imagen de la entidad con algunos usuarios de relevancia frente al logro de los objetivos","Moderado",IF(K13="El riesgo afecta la imagen de de la entidad con efecto publicitario sostenido a nivel del sector justicia","Mayor",IF(K13="El riesgo afecta la imagen de la entidad a nivel nacional, con efecto publicitarios sostenible a nivel país","Catastrófico",IF(K13="Impacto que afecte la ejecución presupuestal en un valor ≥0,5%.","Leve",IF(K13="Impacto que afecte la ejecución presupuestal en un valor ≥1%.","Menor",IF(K13="Impacto que afecte la ejecución presupuestal en un valor ≥5%.","Moderado",IF(K13="Impacto que afecte la ejecución presupuestal en un valor ≥20%.","Mayor",IF(K13="Impacto que afecte la ejecución presupuestal en un valor ≥50%.","Catastrófico",IF(K13="Incumplimiento máximo del 5% de la meta planeada","Leve",IF(K13="Incumplimiento máximo del 15% de la meta planeada","Menor",IF(K13="Incumplimiento máximo del 20% de la meta planeada","Moderado",IF(K13="Incumplimiento máximo del 50% de la meta planeada","Mayor",IF(K13="Incumplimiento máximo del 80% de la meta planeada","Catastrófico",IF(K13="Cualquier afectación a la violacion de los derechos de los ciudadanos se considera con consecuencias altas","Mayor",IF(K13="Cualquier afectación a la violacion de los derechos de los ciudadanos se considera con consecuencias desastrosas","Catastrófico",IF(K13="Afecta la Prestación del Servicio de Administración de Justicia en 5%","Leve",IF(K13="Afecta la Prestación del Servicio de Administración de Justicia en 10%","Menor",IF(K13="Afecta la Prestación del Servicio de Administración de Justicia en 15%","Moderado",IF(K13="Afecta la Prestación del Servicio de Administración de Justicia en 20%","Mayor",IF(K13="Afecta la Prestación del Servicio de Administración de Justicia en más del 50%","Catastrófico",IF(K13="Cualquier acto indebido de los servidores judiciales genera altas consecuencias para la entidad","Mayor",IF(K13="Cualquier acto indebido de los servidores judiciales genera consecuencias desastrosas para la entidad","Catastrófico",IF(K13="Si el hecho llegara a presentarse, tendría consecuencias o efectos mínimos sobre la entidad","Leve",IF(K13="Si el hecho llegara a presentarse, tendría bajo impacto o efecto sobre la entidad","Menor",IF(K13="Si el hecho llegara a presentarse, tendría medianas consecuencias o efectos sobre la entidad","Moderado",IF(K13="Si el hecho llegara a presentarse, tendría altas consecuencias o efectos sobre la entidad","Mayor",IF(K13="Si el hecho llegara a presentarse, tendría desastrosas consecuencias o efectos sobre la entidad","Catastrófico")))))))))))))))))))))))))))))</f>
        <v>Leve</v>
      </c>
      <c r="M13" s="295" t="str">
        <f>IF(K13="El riesgo afecta la imagen de alguna área de la organización","20%",IF(K13="El riesgo afecta la imagen de la entidad internamente, de conocimiento general, nivel interno, alta dirección, contratista y/o de provedores","40%",IF(K13="El riesgo afecta la imagen de la entidad con algunos usuarios de relevancia frente al logro de los objetivos","60%",IF(K13="El riesgo afecta la imagen de de la entidad con efecto publicitario sostenido a nivel del sector justicia","80%",IF(K13="El riesgo afecta la imagen de la entidad a nivel nacional, con efecto publicitarios sostenible a nivel país","100%",IF(K13="Impacto que afecte la ejecución presupuestal en un valor ≥0,5%.","20%",IF(K13="Impacto que afecte la ejecución presupuestal en un valor ≥1%.","40%",IF(K13="Impacto que afecte la ejecución presupuestal en un valor ≥5%.","60%",IF(K13="Impacto que afecte la ejecución presupuestal en un valor ≥20%.","80%",IF(K13="Impacto que afecte la ejecución presupuestal en un valor ≥50%.","100%",IF(K13="Incumplimiento máximo del 5% de la meta planeada","20%",IF(K13="Incumplimiento máximo del 15% de la meta planeada","40%",IF(K13="Incumplimiento máximo del 20% de la meta planeada","60%",IF(K13="Incumplimiento máximo del 50% de la meta planeada","80%",IF(K13="Incumplimiento máximo del 80% de la meta planeada","100%",IF(K13="Cualquier afectación a la violacion de los derechos de los ciudadanos se considera con consecuencias altas","80%",IF(K13="Cualquier afectación a la violacion de los derechos de los ciudadanos se considera con consecuencias desastrosas","100%",IF(K13="Afecta la Prestación del Servicio de Administración de Justicia en 5%","20%",IF(K13="Afecta la Prestación del Servicio de Administración de Justicia en 10%","40%",IF(K13="Afecta la Prestación del Servicio de Administración de Justicia en 15%","60%",IF(K13="Afecta la Prestación del Servicio de Administración de Justicia en 20%","80%",IF(K13="Afecta la Prestación del Servicio de Administración de Justicia en más del 50%","100%",IF(K13="Cualquier acto indebido de los servidores judiciales genera altas consecuencias para la entidad","80%",IF(K13="Cualquier acto indebido de los servidores judiciales genera consecuencias desastrosas para la entidad","100%",IF(K13="Si el hecho llegara a presentarse, tendría consecuencias o efectos mínimos sobre la entidad","20%",IF(K13="Si el hecho llegara a presentarse, tendría bajo impacto o efecto sobre la entidad","40%",IF(K13="Si el hecho llegara a presentarse, tendría medianas consecuencias o efectos sobre la entidad","60%",IF(K13="Si el hecho llegara a presentarse, tendría altas consecuencias o efectos sobre la entidad","80%",IF(K13="Si el hecho llegara a presentarse, tendría desastrosas consecuencias o efectos sobre la entidad","100%")))))))))))))))))))))))))))))</f>
        <v>20%</v>
      </c>
      <c r="N13" s="295" t="str">
        <f>VLOOKUP((I13&amp;L13),Hoja1!$B$4:$C$28,2,0)</f>
        <v>Bajo</v>
      </c>
      <c r="O13" s="193">
        <v>1</v>
      </c>
      <c r="P13" s="189" t="s">
        <v>507</v>
      </c>
      <c r="Q13" s="193" t="str">
        <f t="shared" si="0"/>
        <v>Probabilidad</v>
      </c>
      <c r="R13" s="193" t="s">
        <v>269</v>
      </c>
      <c r="S13" s="193" t="s">
        <v>270</v>
      </c>
      <c r="T13" s="194">
        <f>VLOOKUP(R13&amp;S13,Hoja1!$Q$4:$R$9,2,0)</f>
        <v>0.45</v>
      </c>
      <c r="U13" s="193" t="s">
        <v>271</v>
      </c>
      <c r="V13" s="193" t="s">
        <v>272</v>
      </c>
      <c r="W13" s="193" t="s">
        <v>273</v>
      </c>
      <c r="X13" s="194">
        <f>IF(Q13="Probabilidad",($J$13*T13),IF(Q13="Impacto"," "))</f>
        <v>0.18000000000000002</v>
      </c>
      <c r="Y13" s="194" t="str">
        <f>IF(Z13&lt;=20%,'Tabla probabilidad'!$B$5,IF(Z13&lt;=40%,'Tabla probabilidad'!$B$6,IF(Z13&lt;=60%,'Tabla probabilidad'!$B$7,IF(Z13&lt;=80%,'Tabla probabilidad'!$B$8,IF(Z13&lt;=100%,'Tabla probabilidad'!$B$9)))))</f>
        <v>Baja</v>
      </c>
      <c r="Z13" s="194">
        <f>IF(R13="Preventivo",(J13-(J13*T13)),IF(R13="Detectivo",(J13-(J13*T13)),IF(R13="Correctivo",(J13))))</f>
        <v>0.22</v>
      </c>
      <c r="AA13" s="320" t="str">
        <f>IF(AB13&lt;=20%,'Tabla probabilidad'!$B$5,IF(AB13&lt;=40%,'Tabla probabilidad'!$B$6,IF(AB13&lt;=60%,'Tabla probabilidad'!$B$7,IF(AB13&lt;=80%,'Tabla probabilidad'!$B$8,IF(AB13&lt;=100%,'Tabla probabilidad'!$B$9)))))</f>
        <v>Baja</v>
      </c>
      <c r="AB13" s="320">
        <f>AVERAGE(Z13:Z15)</f>
        <v>0.22</v>
      </c>
      <c r="AC13" s="194" t="str">
        <f t="shared" si="1"/>
        <v>Leve</v>
      </c>
      <c r="AD13" s="194">
        <f>IF(Q13="Probabilidad",(($M$13-0)),IF(Q13="Impacto",($M$13-($M$13*T13))))</f>
        <v>0.2</v>
      </c>
      <c r="AE13" s="320" t="str">
        <f>IF(AF13&lt;=20%,"Leve",IF(AF13&lt;=40%,"Menor",IF(AF13&lt;=60%,"Moderado",IF(AF13&lt;=80%,"Mayor",IF(AF13&lt;=100%,"Catastrófico")))))</f>
        <v>Leve</v>
      </c>
      <c r="AF13" s="320">
        <f>AVERAGE(AD13:AD15)</f>
        <v>0.20000000000000004</v>
      </c>
      <c r="AG13" s="295" t="str">
        <f>VLOOKUP(AA13&amp;AE13,Hoja1!$B$4:$C$28,2,0)</f>
        <v>Bajo</v>
      </c>
      <c r="AH13" s="295" t="s">
        <v>274</v>
      </c>
      <c r="AI13" s="189" t="s">
        <v>508</v>
      </c>
      <c r="AJ13" s="222" t="s">
        <v>482</v>
      </c>
      <c r="AK13" s="223"/>
      <c r="AL13" s="224">
        <v>44652</v>
      </c>
      <c r="AM13" s="224">
        <v>44743</v>
      </c>
      <c r="AN13" s="229" t="s">
        <v>509</v>
      </c>
    </row>
    <row r="14" spans="1:292" ht="68.25" customHeight="1" x14ac:dyDescent="0.25">
      <c r="A14" s="295"/>
      <c r="B14" s="295"/>
      <c r="C14" s="295"/>
      <c r="D14" s="130" t="s">
        <v>292</v>
      </c>
      <c r="E14" s="449"/>
      <c r="F14" s="449"/>
      <c r="G14" s="295"/>
      <c r="H14" s="297"/>
      <c r="I14" s="318"/>
      <c r="J14" s="320"/>
      <c r="K14" s="295"/>
      <c r="L14" s="315"/>
      <c r="M14" s="315"/>
      <c r="N14" s="295"/>
      <c r="O14" s="193">
        <v>2</v>
      </c>
      <c r="P14" s="189" t="s">
        <v>489</v>
      </c>
      <c r="Q14" s="193" t="str">
        <f t="shared" si="0"/>
        <v>Probabilidad</v>
      </c>
      <c r="R14" s="193" t="s">
        <v>269</v>
      </c>
      <c r="S14" s="193" t="s">
        <v>270</v>
      </c>
      <c r="T14" s="194">
        <f>VLOOKUP(R14&amp;S14,Hoja1!$Q$4:$R$9,2,0)</f>
        <v>0.45</v>
      </c>
      <c r="U14" s="193" t="s">
        <v>271</v>
      </c>
      <c r="V14" s="193" t="s">
        <v>272</v>
      </c>
      <c r="W14" s="193" t="s">
        <v>273</v>
      </c>
      <c r="X14" s="194">
        <f>IF(Q14="Probabilidad",($J$13*T14),IF(Q14="Impacto"," "))</f>
        <v>0.18000000000000002</v>
      </c>
      <c r="Y14" s="194" t="str">
        <f>IF(Z14&lt;=20%,'Tabla probabilidad'!$B$5,IF(Z14&lt;=40%,'Tabla probabilidad'!$B$6,IF(Z14&lt;=60%,'Tabla probabilidad'!$B$7,IF(Z14&lt;=80%,'Tabla probabilidad'!$B$8,IF(Z14&lt;=100%,'Tabla probabilidad'!$B$9)))))</f>
        <v>Baja</v>
      </c>
      <c r="Z14" s="194">
        <f>IF(R14="Preventivo",(J13-(J13*T14)),IF(R14="Detectivo",(J13-(J13*T14)),IF(R14="Correctivo",(J13))))</f>
        <v>0.22</v>
      </c>
      <c r="AA14" s="320"/>
      <c r="AB14" s="320"/>
      <c r="AC14" s="194" t="str">
        <f t="shared" si="1"/>
        <v>Leve</v>
      </c>
      <c r="AD14" s="194">
        <f>IF(Q14="Probabilidad",(($M$13-0)),IF(Q14="Impacto",($M$13-($M$13*T14))))</f>
        <v>0.2</v>
      </c>
      <c r="AE14" s="320"/>
      <c r="AF14" s="320"/>
      <c r="AG14" s="295"/>
      <c r="AH14" s="295"/>
      <c r="AI14" s="189" t="s">
        <v>489</v>
      </c>
      <c r="AJ14" s="222" t="s">
        <v>482</v>
      </c>
      <c r="AK14" s="223"/>
      <c r="AL14" s="224">
        <v>44652</v>
      </c>
      <c r="AM14" s="224">
        <v>44743</v>
      </c>
      <c r="AN14" s="447" t="s">
        <v>510</v>
      </c>
    </row>
    <row r="15" spans="1:292" ht="60" x14ac:dyDescent="0.25">
      <c r="A15" s="295"/>
      <c r="B15" s="295"/>
      <c r="C15" s="295"/>
      <c r="D15" s="130" t="s">
        <v>294</v>
      </c>
      <c r="E15" s="449"/>
      <c r="F15" s="449"/>
      <c r="G15" s="295"/>
      <c r="H15" s="297"/>
      <c r="I15" s="318"/>
      <c r="J15" s="320"/>
      <c r="K15" s="295"/>
      <c r="L15" s="315"/>
      <c r="M15" s="315"/>
      <c r="N15" s="295"/>
      <c r="O15" s="193">
        <v>3</v>
      </c>
      <c r="P15" s="189" t="s">
        <v>295</v>
      </c>
      <c r="Q15" s="193" t="str">
        <f t="shared" si="0"/>
        <v>Probabilidad</v>
      </c>
      <c r="R15" s="193" t="s">
        <v>269</v>
      </c>
      <c r="S15" s="193" t="s">
        <v>270</v>
      </c>
      <c r="T15" s="194">
        <f>VLOOKUP(R15&amp;S15,Hoja1!$Q$4:$R$9,2,0)</f>
        <v>0.45</v>
      </c>
      <c r="U15" s="193" t="s">
        <v>271</v>
      </c>
      <c r="V15" s="193" t="s">
        <v>272</v>
      </c>
      <c r="W15" s="193" t="s">
        <v>273</v>
      </c>
      <c r="X15" s="194">
        <f>IF(Q15="Probabilidad",($J$13*T15),IF(Q15="Impacto"," "))</f>
        <v>0.18000000000000002</v>
      </c>
      <c r="Y15" s="194" t="str">
        <f>IF(Z15&lt;=20%,'Tabla probabilidad'!$B$5,IF(Z15&lt;=40%,'Tabla probabilidad'!$B$6,IF(Z15&lt;=60%,'Tabla probabilidad'!$B$7,IF(Z15&lt;=80%,'Tabla probabilidad'!$B$8,IF(Z15&lt;=100%,'Tabla probabilidad'!$B$9)))))</f>
        <v>Baja</v>
      </c>
      <c r="Z15" s="194">
        <f>IF(R15="Preventivo",(J13-(J13*T15)),IF(R15="Detectivo",(J13-(J13*T15)),IF(R15="Correctivo",(J13))))</f>
        <v>0.22</v>
      </c>
      <c r="AA15" s="320"/>
      <c r="AB15" s="320"/>
      <c r="AC15" s="194" t="str">
        <f t="shared" si="1"/>
        <v>Leve</v>
      </c>
      <c r="AD15" s="194">
        <f>IF(Q15="Probabilidad",(($M$13-0)),IF(Q15="Impacto",($M$13-($M$13*T15))))</f>
        <v>0.2</v>
      </c>
      <c r="AE15" s="320"/>
      <c r="AF15" s="320"/>
      <c r="AG15" s="295"/>
      <c r="AH15" s="295"/>
      <c r="AI15" s="189" t="s">
        <v>295</v>
      </c>
      <c r="AJ15" s="222" t="s">
        <v>482</v>
      </c>
      <c r="AK15" s="223"/>
      <c r="AL15" s="224">
        <v>44652</v>
      </c>
      <c r="AM15" s="224">
        <v>44743</v>
      </c>
      <c r="AN15" s="448"/>
    </row>
    <row r="16" spans="1:292" ht="66.75" customHeight="1" x14ac:dyDescent="0.25">
      <c r="A16" s="297">
        <v>3</v>
      </c>
      <c r="B16" s="297" t="s">
        <v>296</v>
      </c>
      <c r="C16" s="297" t="s">
        <v>285</v>
      </c>
      <c r="D16" s="221" t="s">
        <v>297</v>
      </c>
      <c r="E16" s="444" t="s">
        <v>298</v>
      </c>
      <c r="F16" s="444" t="s">
        <v>299</v>
      </c>
      <c r="G16" s="297" t="s">
        <v>266</v>
      </c>
      <c r="H16" s="295">
        <v>4</v>
      </c>
      <c r="I16" s="318" t="str">
        <f>IF(H16&lt;=2,'Tabla probabilidad'!$B$5,IF(H16&lt;=24,'Tabla probabilidad'!$B$6,IF(H16&lt;=500,'Tabla probabilidad'!$B$7,IF(H16&lt;=5000,'Tabla probabilidad'!$B$8,IF(H16&gt;5000,'Tabla probabilidad'!$B$9)))))</f>
        <v>Baja</v>
      </c>
      <c r="J16" s="320">
        <f>IF(H16&lt;=2,'Tabla probabilidad'!$D$5,IF(H16&lt;=24,'Tabla probabilidad'!$D$6,IF(H16&lt;=500,'Tabla probabilidad'!$D$7,IF(H16&lt;=5000,'Tabla probabilidad'!$D$8,IF(H16&gt;5000,'Tabla probabilidad'!$D$9)))))</f>
        <v>0.4</v>
      </c>
      <c r="K16" s="295" t="s">
        <v>300</v>
      </c>
      <c r="L16" s="295" t="str">
        <f>IF(K16="El riesgo afecta la imagen de alguna área de la organización","Leve",IF(K16="El riesgo afecta la imagen de la entidad internamente, de conocimiento general, nivel interno, alta dirección, contratista y/o de provedores","Menor",IF(K16="El riesgo afecta la imagen de la entidad con algunos usuarios de relevancia frente al logro de los objetivos","Moderado",IF(K16="El riesgo afecta la imagen de de la entidad con efecto publicitario sostenido a nivel del sector justicia","Mayor",IF(K16="El riesgo afecta la imagen de la entidad a nivel nacional, con efecto publicitarios sostenible a nivel país","Catastrófico",IF(K16="Impacto que afecte la ejecución presupuestal en un valor ≥0,5%.","Leve",IF(K16="Impacto que afecte la ejecución presupuestal en un valor ≥1%.","Menor",IF(K16="Impacto que afecte la ejecución presupuestal en un valor ≥5%.","Moderado",IF(K16="Impacto que afecte la ejecución presupuestal en un valor ≥20%.","Mayor",IF(K16="Impacto que afecte la ejecución presupuestal en un valor ≥50%.","Catastrófico",IF(K16="Incumplimiento máximo del 5% de la meta planeada","Leve",IF(K16="Incumplimiento máximo del 15% de la meta planeada","Menor",IF(K16="Incumplimiento máximo del 20% de la meta planeada","Moderado",IF(K16="Incumplimiento máximo del 50% de la meta planeada","Mayor",IF(K16="Incumplimiento máximo del 80% de la meta planeada","Catastrófico",IF(K16="Cualquier afectación a la violacion de los derechos de los ciudadanos se considera con consecuencias altas","Mayor",IF(K16="Cualquier afectación a la violacion de los derechos de los ciudadanos se considera con consecuencias desastrosas","Catastrófico",IF(K16="Afecta la Prestación del Servicio de Administración de Justicia en 5%","Leve",IF(K16="Afecta la Prestación del Servicio de Administración de Justicia en 10%","Menor",IF(K16="Afecta la Prestación del Servicio de Administración de Justicia en 15%","Moderado",IF(K16="Afecta la Prestación del Servicio de Administración de Justicia en 20%","Mayor",IF(K16="Afecta la Prestación del Servicio de Administración de Justicia en más del 50%","Catastrófico",IF(K16="Cualquier acto indebido de los servidores judiciales genera altas consecuencias para la entidad","Mayor",IF(K16="Cualquier acto indebido de los servidores judiciales genera consecuencias desastrosas para la entidad","Catastrófico",IF(K16="Si el hecho llegara a presentarse, tendría consecuencias o efectos mínimos sobre la entidad","Leve",IF(K16="Si el hecho llegara a presentarse, tendría bajo impacto o efecto sobre la entidad","Menor",IF(K16="Si el hecho llegara a presentarse, tendría medianas consecuencias o efectos sobre la entidad","Moderado",IF(K16="Si el hecho llegara a presentarse, tendría altas consecuencias o efectos sobre la entidad","Mayor",IF(K16="Si el hecho llegara a presentarse, tendría desastrosas consecuencias o efectos sobre la entidad","Catastrófico")))))))))))))))))))))))))))))</f>
        <v>Leve</v>
      </c>
      <c r="M16" s="295" t="str">
        <f>IF(K16="El riesgo afecta la imagen de alguna área de la organización","20%",IF(K16="El riesgo afecta la imagen de la entidad internamente, de conocimiento general, nivel interno, alta dirección, contratista y/o de provedores","40%",IF(K16="El riesgo afecta la imagen de la entidad con algunos usuarios de relevancia frente al logro de los objetivos","60%",IF(K16="El riesgo afecta la imagen de de la entidad con efecto publicitario sostenido a nivel del sector justicia","80%",IF(K16="El riesgo afecta la imagen de la entidad a nivel nacional, con efecto publicitarios sostenible a nivel país","100%",IF(K16="Impacto que afecte la ejecución presupuestal en un valor ≥0,5%.","20%",IF(K16="Impacto que afecte la ejecución presupuestal en un valor ≥1%.","40%",IF(K16="Impacto que afecte la ejecución presupuestal en un valor ≥5%.","60%",IF(K16="Impacto que afecte la ejecución presupuestal en un valor ≥20%.","80%",IF(K16="Impacto que afecte la ejecución presupuestal en un valor ≥50%.","100%",IF(K16="Incumplimiento máximo del 5% de la meta planeada","20%",IF(K16="Incumplimiento máximo del 15% de la meta planeada","40%",IF(K16="Incumplimiento máximo del 20% de la meta planeada","60%",IF(K16="Incumplimiento máximo del 50% de la meta planeada","80%",IF(K16="Incumplimiento máximo del 80% de la meta planeada","100%",IF(K16="Cualquier afectación a la violacion de los derechos de los ciudadanos se considera con consecuencias altas","80%",IF(K16="Cualquier afectación a la violacion de los derechos de los ciudadanos se considera con consecuencias desastrosas","100%",IF(K16="Afecta la Prestación del Servicio de Administración de Justicia en 5%","20%",IF(K16="Afecta la Prestación del Servicio de Administración de Justicia en 10%","40%",IF(K16="Afecta la Prestación del Servicio de Administración de Justicia en 15%","60%",IF(K16="Afecta la Prestación del Servicio de Administración de Justicia en 20%","80%",IF(K16="Afecta la Prestación del Servicio de Administración de Justicia en más del 50%","100%",IF(K16="Cualquier acto indebido de los servidores judiciales genera altas consecuencias para la entidad","80%",IF(K16="Cualquier acto indebido de los servidores judiciales genera consecuencias desastrosas para la entidad","100%",IF(K16="Si el hecho llegara a presentarse, tendría consecuencias o efectos mínimos sobre la entidad","20%",IF(K16="Si el hecho llegara a presentarse, tendría bajo impacto o efecto sobre la entidad","40%",IF(K16="Si el hecho llegara a presentarse, tendría medianas consecuencias o efectos sobre la entidad","60%",IF(K16="Si el hecho llegara a presentarse, tendría altas consecuencias o efectos sobre la entidad","80%",IF(K16="Si el hecho llegara a presentarse, tendría desastrosas consecuencias o efectos sobre la entidad","100%")))))))))))))))))))))))))))))</f>
        <v>20%</v>
      </c>
      <c r="N16" s="295" t="str">
        <f>VLOOKUP((I16&amp;L16),Hoja1!$B$4:$C$28,2,0)</f>
        <v>Bajo</v>
      </c>
      <c r="O16" s="193">
        <v>1</v>
      </c>
      <c r="P16" s="189" t="s">
        <v>301</v>
      </c>
      <c r="Q16" s="193" t="str">
        <f t="shared" si="0"/>
        <v>Probabilidad</v>
      </c>
      <c r="R16" s="193" t="s">
        <v>269</v>
      </c>
      <c r="S16" s="193" t="s">
        <v>270</v>
      </c>
      <c r="T16" s="194">
        <f>VLOOKUP(R16&amp;S16,Hoja1!$Q$4:$R$9,2,0)</f>
        <v>0.45</v>
      </c>
      <c r="U16" s="193" t="s">
        <v>271</v>
      </c>
      <c r="V16" s="193" t="s">
        <v>272</v>
      </c>
      <c r="W16" s="193" t="s">
        <v>273</v>
      </c>
      <c r="X16" s="194">
        <f>IF(Q16="Probabilidad",($J$16*T16),IF(Q16="Impacto"," "))</f>
        <v>0.18000000000000002</v>
      </c>
      <c r="Y16" s="194" t="str">
        <f>IF(Z16&lt;=20%,'Tabla probabilidad'!$B$5,IF(Z16&lt;=40%,'Tabla probabilidad'!$B$6,IF(Z16&lt;=60%,'Tabla probabilidad'!$B$7,IF(Z16&lt;=80%,'Tabla probabilidad'!$B$8,IF(Z16&lt;=100%,'Tabla probabilidad'!$B$9)))))</f>
        <v>Baja</v>
      </c>
      <c r="Z16" s="194">
        <f>IF(R16="Preventivo",(J16-(J16*T16)),IF(R16="Detectivo",(J16-(J16*T16)),IF(R16="Correctivo",(J16))))</f>
        <v>0.22</v>
      </c>
      <c r="AA16" s="320" t="str">
        <f>IF(AB16&lt;=20%,'Tabla probabilidad'!$B$5,IF(AB16&lt;=40%,'Tabla probabilidad'!$B$6,IF(AB16&lt;=60%,'Tabla probabilidad'!$B$7,IF(AB16&lt;=80%,'Tabla probabilidad'!$B$8,IF(AB16&lt;=100%,'Tabla probabilidad'!$B$9)))))</f>
        <v>Baja</v>
      </c>
      <c r="AB16" s="320">
        <f>AVERAGE(Z16:Z19)</f>
        <v>0.22</v>
      </c>
      <c r="AC16" s="194" t="str">
        <f t="shared" si="1"/>
        <v>Leve</v>
      </c>
      <c r="AD16" s="194">
        <f>IF(Q16="Probabilidad",(($M$16-0)),IF(Q16="Impacto",($M$16-($M$16*T16))))</f>
        <v>0.2</v>
      </c>
      <c r="AE16" s="320" t="str">
        <f>IF(AF16&lt;=20%,"Leve",IF(AF16&lt;=40%,"Menor",IF(AF16&lt;=60%,"Moderado",IF(AF16&lt;=80%,"Mayor",IF(AF16&lt;=100%,"Catastrófico")))))</f>
        <v>Leve</v>
      </c>
      <c r="AF16" s="320">
        <f>AVERAGE(AD16:AD19)</f>
        <v>0.2</v>
      </c>
      <c r="AG16" s="295" t="str">
        <f>VLOOKUP(AA16&amp;AE16,Hoja1!$B$4:$C$28,2,0)</f>
        <v>Bajo</v>
      </c>
      <c r="AH16" s="295" t="s">
        <v>274</v>
      </c>
      <c r="AI16" s="189" t="s">
        <v>301</v>
      </c>
      <c r="AJ16" s="222" t="s">
        <v>482</v>
      </c>
      <c r="AK16" s="223"/>
      <c r="AL16" s="224">
        <v>44652</v>
      </c>
      <c r="AM16" s="224">
        <v>44743</v>
      </c>
      <c r="AN16" s="188" t="s">
        <v>491</v>
      </c>
    </row>
    <row r="17" spans="1:40" ht="69" customHeight="1" x14ac:dyDescent="0.25">
      <c r="A17" s="297"/>
      <c r="B17" s="297"/>
      <c r="C17" s="297"/>
      <c r="D17" s="141" t="s">
        <v>302</v>
      </c>
      <c r="E17" s="444"/>
      <c r="F17" s="444"/>
      <c r="G17" s="297"/>
      <c r="H17" s="295"/>
      <c r="I17" s="318"/>
      <c r="J17" s="320"/>
      <c r="K17" s="295"/>
      <c r="L17" s="315"/>
      <c r="M17" s="315"/>
      <c r="N17" s="295"/>
      <c r="O17" s="193">
        <v>2</v>
      </c>
      <c r="P17" s="188" t="s">
        <v>303</v>
      </c>
      <c r="Q17" s="193" t="str">
        <f t="shared" si="0"/>
        <v>Probabilidad</v>
      </c>
      <c r="R17" s="193" t="s">
        <v>269</v>
      </c>
      <c r="S17" s="193" t="s">
        <v>270</v>
      </c>
      <c r="T17" s="194">
        <f>VLOOKUP(R17&amp;S17,Hoja1!$Q$4:$R$9,2,0)</f>
        <v>0.45</v>
      </c>
      <c r="U17" s="193" t="s">
        <v>271</v>
      </c>
      <c r="V17" s="193" t="s">
        <v>272</v>
      </c>
      <c r="W17" s="193" t="s">
        <v>273</v>
      </c>
      <c r="X17" s="194">
        <f>IF(Q17="Probabilidad",($J$16*T17),IF(Q17="Impacto"," "))</f>
        <v>0.18000000000000002</v>
      </c>
      <c r="Y17" s="194" t="str">
        <f>IF(Z17&lt;=20%,'Tabla probabilidad'!$B$5,IF(Z17&lt;=40%,'Tabla probabilidad'!$B$6,IF(Z17&lt;=60%,'Tabla probabilidad'!$B$7,IF(Z17&lt;=80%,'Tabla probabilidad'!$B$8,IF(Z17&lt;=100%,'Tabla probabilidad'!$B$9)))))</f>
        <v>Baja</v>
      </c>
      <c r="Z17" s="194">
        <f>IF(R17="Preventivo",(J16-(J16*T17)),IF(R17="Detectivo",(J16-(J16*T17)),IF(R17="Correctivo",(J16))))</f>
        <v>0.22</v>
      </c>
      <c r="AA17" s="320"/>
      <c r="AB17" s="320"/>
      <c r="AC17" s="194" t="str">
        <f t="shared" si="1"/>
        <v>Leve</v>
      </c>
      <c r="AD17" s="194">
        <f>IF(Q17="Probabilidad",(($M$16-0)),IF(Q17="Impacto",($M$16-($M$16*T17))))</f>
        <v>0.2</v>
      </c>
      <c r="AE17" s="320"/>
      <c r="AF17" s="320"/>
      <c r="AG17" s="295"/>
      <c r="AH17" s="295"/>
      <c r="AI17" s="188" t="s">
        <v>303</v>
      </c>
      <c r="AJ17" s="222" t="s">
        <v>482</v>
      </c>
      <c r="AK17" s="223"/>
      <c r="AL17" s="224">
        <v>44652</v>
      </c>
      <c r="AM17" s="224">
        <v>44743</v>
      </c>
      <c r="AN17" s="188" t="s">
        <v>492</v>
      </c>
    </row>
    <row r="18" spans="1:40" ht="75.75" customHeight="1" x14ac:dyDescent="0.25">
      <c r="A18" s="297"/>
      <c r="B18" s="297"/>
      <c r="C18" s="297"/>
      <c r="D18" s="141" t="s">
        <v>304</v>
      </c>
      <c r="E18" s="444"/>
      <c r="F18" s="444"/>
      <c r="G18" s="297"/>
      <c r="H18" s="295"/>
      <c r="I18" s="318"/>
      <c r="J18" s="320"/>
      <c r="K18" s="295"/>
      <c r="L18" s="315"/>
      <c r="M18" s="315"/>
      <c r="N18" s="295"/>
      <c r="O18" s="193">
        <v>3</v>
      </c>
      <c r="P18" s="189" t="s">
        <v>305</v>
      </c>
      <c r="Q18" s="193" t="str">
        <f t="shared" si="0"/>
        <v>Probabilidad</v>
      </c>
      <c r="R18" s="193" t="s">
        <v>269</v>
      </c>
      <c r="S18" s="193" t="s">
        <v>270</v>
      </c>
      <c r="T18" s="194">
        <f>VLOOKUP(R18&amp;S18,Hoja1!$Q$4:$R$9,2,0)</f>
        <v>0.45</v>
      </c>
      <c r="U18" s="193" t="s">
        <v>271</v>
      </c>
      <c r="V18" s="193" t="s">
        <v>272</v>
      </c>
      <c r="W18" s="193" t="s">
        <v>273</v>
      </c>
      <c r="X18" s="194">
        <f>IF(Q18="Probabilidad",($J$16*T18),IF(Q18="Impacto"," "))</f>
        <v>0.18000000000000002</v>
      </c>
      <c r="Y18" s="194" t="str">
        <f>IF(Z18&lt;=20%,'Tabla probabilidad'!$B$5,IF(Z18&lt;=40%,'Tabla probabilidad'!$B$6,IF(Z18&lt;=60%,'Tabla probabilidad'!$B$7,IF(Z18&lt;=80%,'Tabla probabilidad'!$B$8,IF(Z18&lt;=100%,'Tabla probabilidad'!$B$9)))))</f>
        <v>Baja</v>
      </c>
      <c r="Z18" s="194">
        <f>IF(R18="Preventivo",(J16-(J16*T18)),IF(R18="Detectivo",(J16-(J16*T18)),IF(R18="Correctivo",(J16))))</f>
        <v>0.22</v>
      </c>
      <c r="AA18" s="320"/>
      <c r="AB18" s="320"/>
      <c r="AC18" s="194" t="str">
        <f t="shared" si="1"/>
        <v>Leve</v>
      </c>
      <c r="AD18" s="194">
        <f>IF(Q18="Probabilidad",(($M$16-0)),IF(Q18="Impacto",($M$16-($M$16*T18))))</f>
        <v>0.2</v>
      </c>
      <c r="AE18" s="320"/>
      <c r="AF18" s="320"/>
      <c r="AG18" s="295"/>
      <c r="AH18" s="295"/>
      <c r="AI18" s="189" t="s">
        <v>305</v>
      </c>
      <c r="AJ18" s="222" t="s">
        <v>482</v>
      </c>
      <c r="AK18" s="223"/>
      <c r="AL18" s="224">
        <v>44652</v>
      </c>
      <c r="AM18" s="224">
        <v>44743</v>
      </c>
      <c r="AN18" s="188" t="s">
        <v>511</v>
      </c>
    </row>
    <row r="19" spans="1:40" ht="149.44999999999999" customHeight="1" x14ac:dyDescent="0.25">
      <c r="A19" s="297"/>
      <c r="B19" s="297"/>
      <c r="C19" s="297"/>
      <c r="D19" s="221" t="s">
        <v>494</v>
      </c>
      <c r="E19" s="444"/>
      <c r="F19" s="444"/>
      <c r="G19" s="297"/>
      <c r="H19" s="295"/>
      <c r="I19" s="318"/>
      <c r="J19" s="320"/>
      <c r="K19" s="295"/>
      <c r="L19" s="315"/>
      <c r="M19" s="315"/>
      <c r="N19" s="295"/>
      <c r="O19" s="193">
        <v>4</v>
      </c>
      <c r="P19" s="189" t="s">
        <v>307</v>
      </c>
      <c r="Q19" s="193" t="str">
        <f t="shared" si="0"/>
        <v>Probabilidad</v>
      </c>
      <c r="R19" s="193" t="s">
        <v>269</v>
      </c>
      <c r="S19" s="193" t="s">
        <v>270</v>
      </c>
      <c r="T19" s="194">
        <f>VLOOKUP(R19&amp;S19,Hoja1!$Q$4:$R$9,2,0)</f>
        <v>0.45</v>
      </c>
      <c r="U19" s="193" t="s">
        <v>271</v>
      </c>
      <c r="V19" s="193" t="s">
        <v>272</v>
      </c>
      <c r="W19" s="193" t="s">
        <v>273</v>
      </c>
      <c r="X19" s="194">
        <f>IF(Q19="Probabilidad",($J$16*T19),IF(Q19="Impacto"," "))</f>
        <v>0.18000000000000002</v>
      </c>
      <c r="Y19" s="194" t="str">
        <f>IF(Z19&lt;=20%,'Tabla probabilidad'!$B$5,IF(Z19&lt;=40%,'Tabla probabilidad'!$B$6,IF(Z19&lt;=60%,'Tabla probabilidad'!$B$7,IF(Z19&lt;=80%,'Tabla probabilidad'!$B$8,IF(Z19&lt;=100%,'Tabla probabilidad'!$B$9)))))</f>
        <v>Baja</v>
      </c>
      <c r="Z19" s="194">
        <f>IF(R19="Preventivo",(J16-(J16*T19)),IF(R19="Detectivo",(J16-(J16*T19)),IF(R19="Correctivo",(J16))))</f>
        <v>0.22</v>
      </c>
      <c r="AA19" s="320"/>
      <c r="AB19" s="320"/>
      <c r="AC19" s="194" t="str">
        <f t="shared" si="1"/>
        <v>Leve</v>
      </c>
      <c r="AD19" s="194">
        <f>IF(Q19="Probabilidad",(($M$16-0)),IF(Q19="Impacto",($M$16-($M$16*T19))))</f>
        <v>0.2</v>
      </c>
      <c r="AE19" s="320"/>
      <c r="AF19" s="320"/>
      <c r="AG19" s="295"/>
      <c r="AH19" s="295"/>
      <c r="AI19" s="189" t="s">
        <v>307</v>
      </c>
      <c r="AJ19" s="222" t="s">
        <v>482</v>
      </c>
      <c r="AK19" s="223"/>
      <c r="AL19" s="224">
        <v>44652</v>
      </c>
      <c r="AM19" s="224">
        <v>44743</v>
      </c>
      <c r="AN19" s="188" t="s">
        <v>512</v>
      </c>
    </row>
    <row r="20" spans="1:40" ht="57" customHeight="1" x14ac:dyDescent="0.25">
      <c r="A20" s="297">
        <v>4</v>
      </c>
      <c r="B20" s="297" t="s">
        <v>308</v>
      </c>
      <c r="C20" s="297" t="s">
        <v>285</v>
      </c>
      <c r="D20" s="221" t="s">
        <v>309</v>
      </c>
      <c r="E20" s="444" t="s">
        <v>310</v>
      </c>
      <c r="F20" s="444" t="s">
        <v>311</v>
      </c>
      <c r="G20" s="297" t="s">
        <v>266</v>
      </c>
      <c r="H20" s="297">
        <v>4</v>
      </c>
      <c r="I20" s="318" t="str">
        <f>IF(H20&lt;=2,'Tabla probabilidad'!$B$5,IF(H20&lt;=24,'Tabla probabilidad'!$B$6,IF(H20&lt;=500,'Tabla probabilidad'!$B$7,IF(H20&lt;=5000,'Tabla probabilidad'!$B$8,IF(H20&gt;5000,'Tabla probabilidad'!$B$9)))))</f>
        <v>Baja</v>
      </c>
      <c r="J20" s="320">
        <f>IF(H20&lt;=2,'Tabla probabilidad'!$D$5,IF(H20&lt;=24,'Tabla probabilidad'!$D$6,IF(H20&lt;=500,'Tabla probabilidad'!$D$7,IF(H20&lt;=5000,'Tabla probabilidad'!$D$8,IF(H20&gt;5000,'Tabla probabilidad'!$D$9)))))</f>
        <v>0.4</v>
      </c>
      <c r="K20" s="295" t="s">
        <v>267</v>
      </c>
      <c r="L20" s="295" t="str">
        <f>IF(K20="El riesgo afecta la imagen de alguna área de la organización","Leve",IF(K20="El riesgo afecta la imagen de la entidad internamente, de conocimiento general, nivel interno, alta dirección, contratista y/o de provedores","Menor",IF(K20="El riesgo afecta la imagen de la entidad con algunos usuarios de relevancia frente al logro de los objetivos","Moderado",IF(K20="El riesgo afecta la imagen de de la entidad con efecto publicitario sostenido a nivel del sector justicia","Mayor",IF(K20="El riesgo afecta la imagen de la entidad a nivel nacional, con efecto publicitarios sostenible a nivel país","Catastrófico",IF(K20="Impacto que afecte la ejecución presupuestal en un valor ≥0,5%.","Leve",IF(K20="Impacto que afecte la ejecución presupuestal en un valor ≥1%.","Menor",IF(K20="Impacto que afecte la ejecución presupuestal en un valor ≥5%.","Moderado",IF(K20="Impacto que afecte la ejecución presupuestal en un valor ≥20%.","Mayor",IF(K20="Impacto que afecte la ejecución presupuestal en un valor ≥50%.","Catastrófico",IF(K20="Incumplimiento máximo del 5% de la meta planeada","Leve",IF(K20="Incumplimiento máximo del 15% de la meta planeada","Menor",IF(K20="Incumplimiento máximo del 20% de la meta planeada","Moderado",IF(K20="Incumplimiento máximo del 50% de la meta planeada","Mayor",IF(K20="Incumplimiento máximo del 80% de la meta planeada","Catastrófico",IF(K20="Cualquier afectación a la violacion de los derechos de los ciudadanos se considera con consecuencias altas","Mayor",IF(K20="Cualquier afectación a la violacion de los derechos de los ciudadanos se considera con consecuencias desastrosas","Catastrófico",IF(K20="Afecta la Prestación del Servicio de Administración de Justicia en 5%","Leve",IF(K20="Afecta la Prestación del Servicio de Administración de Justicia en 10%","Menor",IF(K20="Afecta la Prestación del Servicio de Administración de Justicia en 15%","Moderado",IF(K20="Afecta la Prestación del Servicio de Administración de Justicia en 20%","Mayor",IF(K20="Afecta la Prestación del Servicio de Administración de Justicia en más del 50%","Catastrófico",IF(K20="Cualquier acto indebido de los servidores judiciales genera altas consecuencias para la entidad","Mayor",IF(K20="Cualquier acto indebido de los servidores judiciales genera consecuencias desastrosas para la entidad","Catastrófico",IF(K20="Si el hecho llegara a presentarse, tendría consecuencias o efectos mínimos sobre la entidad","Leve",IF(K20="Si el hecho llegara a presentarse, tendría bajo impacto o efecto sobre la entidad","Menor",IF(K20="Si el hecho llegara a presentarse, tendría medianas consecuencias o efectos sobre la entidad","Moderado",IF(K20="Si el hecho llegara a presentarse, tendría altas consecuencias o efectos sobre la entidad","Mayor",IF(K20="Si el hecho llegara a presentarse, tendría desastrosas consecuencias o efectos sobre la entidad","Catastrófico")))))))))))))))))))))))))))))</f>
        <v>Menor</v>
      </c>
      <c r="M20" s="295" t="str">
        <f>IF(K20="El riesgo afecta la imagen de alguna área de la organización","20%",IF(K20="El riesgo afecta la imagen de la entidad internamente, de conocimiento general, nivel interno, alta dirección, contratista y/o de provedores","40%",IF(K20="El riesgo afecta la imagen de la entidad con algunos usuarios de relevancia frente al logro de los objetivos","60%",IF(K20="El riesgo afecta la imagen de de la entidad con efecto publicitario sostenido a nivel del sector justicia","80%",IF(K20="El riesgo afecta la imagen de la entidad a nivel nacional, con efecto publicitarios sostenible a nivel país","100%",IF(K20="Impacto que afecte la ejecución presupuestal en un valor ≥0,5%.","20%",IF(K20="Impacto que afecte la ejecución presupuestal en un valor ≥1%.","40%",IF(K20="Impacto que afecte la ejecución presupuestal en un valor ≥5%.","60%",IF(K20="Impacto que afecte la ejecución presupuestal en un valor ≥20%.","80%",IF(K20="Impacto que afecte la ejecución presupuestal en un valor ≥50%.","100%",IF(K20="Incumplimiento máximo del 5% de la meta planeada","20%",IF(K20="Incumplimiento máximo del 15% de la meta planeada","40%",IF(K20="Incumplimiento máximo del 20% de la meta planeada","60%",IF(K20="Incumplimiento máximo del 50% de la meta planeada","80%",IF(K20="Incumplimiento máximo del 80% de la meta planeada","100%",IF(K20="Cualquier afectación a la violacion de los derechos de los ciudadanos se considera con consecuencias altas","80%",IF(K20="Cualquier afectación a la violacion de los derechos de los ciudadanos se considera con consecuencias desastrosas","100%",IF(K20="Afecta la Prestación del Servicio de Administración de Justicia en 5%","20%",IF(K20="Afecta la Prestación del Servicio de Administración de Justicia en 10%","40%",IF(K20="Afecta la Prestación del Servicio de Administración de Justicia en 15%","60%",IF(K20="Afecta la Prestación del Servicio de Administración de Justicia en 20%","80%",IF(K20="Afecta la Prestación del Servicio de Administración de Justicia en más del 50%","100%",IF(K20="Cualquier acto indebido de los servidores judiciales genera altas consecuencias para la entidad","80%",IF(K20="Cualquier acto indebido de los servidores judiciales genera consecuencias desastrosas para la entidad","100%",IF(K20="Si el hecho llegara a presentarse, tendría consecuencias o efectos mínimos sobre la entidad","20%",IF(K20="Si el hecho llegara a presentarse, tendría bajo impacto o efecto sobre la entidad","40%",IF(K20="Si el hecho llegara a presentarse, tendría medianas consecuencias o efectos sobre la entidad","60%",IF(K20="Si el hecho llegara a presentarse, tendría altas consecuencias o efectos sobre la entidad","80%",IF(K20="Si el hecho llegara a presentarse, tendría desastrosas consecuencias o efectos sobre la entidad","100%")))))))))))))))))))))))))))))</f>
        <v>40%</v>
      </c>
      <c r="N20" s="295" t="str">
        <f>VLOOKUP((I20&amp;L20),Hoja1!$B$4:$C$28,2,0)</f>
        <v>Moderado</v>
      </c>
      <c r="O20" s="193">
        <v>1</v>
      </c>
      <c r="P20" s="189" t="s">
        <v>312</v>
      </c>
      <c r="Q20" s="193" t="str">
        <f t="shared" si="0"/>
        <v>Probabilidad</v>
      </c>
      <c r="R20" s="193" t="s">
        <v>269</v>
      </c>
      <c r="S20" s="193" t="s">
        <v>270</v>
      </c>
      <c r="T20" s="194">
        <f>VLOOKUP(R20&amp;S20,Hoja1!$Q$4:$R$9,2,0)</f>
        <v>0.45</v>
      </c>
      <c r="U20" s="193" t="s">
        <v>271</v>
      </c>
      <c r="V20" s="193" t="s">
        <v>272</v>
      </c>
      <c r="W20" s="193" t="s">
        <v>273</v>
      </c>
      <c r="X20" s="194">
        <f>IF(Q20="Probabilidad",($J$20*T20),IF(Q20="Impacto"," "))</f>
        <v>0.18000000000000002</v>
      </c>
      <c r="Y20" s="194" t="str">
        <f>IF(Z20&lt;=20%,'Tabla probabilidad'!$B$5,IF(Z20&lt;=40%,'Tabla probabilidad'!$B$6,IF(Z20&lt;=60%,'Tabla probabilidad'!$B$7,IF(Z20&lt;=80%,'Tabla probabilidad'!$B$8,IF(Z20&lt;=100%,'Tabla probabilidad'!$B$9)))))</f>
        <v>Baja</v>
      </c>
      <c r="Z20" s="194">
        <f>IF(R20="Preventivo",(J20-(J20*T20)),IF(R20="Detectivo",(J20-(J20*T20)),IF(R20="Correctivo",(J20))))</f>
        <v>0.22</v>
      </c>
      <c r="AA20" s="320" t="str">
        <f>IF(AB20&lt;=20%,'Tabla probabilidad'!$B$5,IF(AB20&lt;=40%,'Tabla probabilidad'!$B$6,IF(AB20&lt;=60%,'Tabla probabilidad'!$B$7,IF(AB20&lt;=80%,'Tabla probabilidad'!$B$8,IF(AB20&lt;=100%,'Tabla probabilidad'!$B$9)))))</f>
        <v>Baja</v>
      </c>
      <c r="AB20" s="320">
        <f>AVERAGE(Z20:Z23)</f>
        <v>0.23</v>
      </c>
      <c r="AC20" s="194" t="str">
        <f t="shared" si="1"/>
        <v>Menor</v>
      </c>
      <c r="AD20" s="194">
        <f>IF(Q20="Probabilidad",(($M$20-0)),IF(Q20="Impacto",($M$20-($M$20*T20))))</f>
        <v>0.4</v>
      </c>
      <c r="AE20" s="320" t="str">
        <f>IF(AF20&lt;=20%,"Leve",IF(AF20&lt;=40%,"Menor",IF(AF20&lt;=60%,"Moderado",IF(AF20&lt;=80%,"Mayor",IF(AF20&lt;=100%,"Catastrófico")))))</f>
        <v>Menor</v>
      </c>
      <c r="AF20" s="320">
        <f>AVERAGE(AD20:AD23)</f>
        <v>0.4</v>
      </c>
      <c r="AG20" s="295" t="str">
        <f>VLOOKUP(AA20&amp;AE20,Hoja1!$B$4:$C$28,2,0)</f>
        <v>Moderado</v>
      </c>
      <c r="AH20" s="295" t="s">
        <v>274</v>
      </c>
      <c r="AI20" s="189" t="s">
        <v>312</v>
      </c>
      <c r="AJ20" s="222" t="s">
        <v>482</v>
      </c>
      <c r="AK20" s="223"/>
      <c r="AL20" s="224">
        <v>44652</v>
      </c>
      <c r="AM20" s="224">
        <v>44743</v>
      </c>
      <c r="AN20" s="188" t="s">
        <v>513</v>
      </c>
    </row>
    <row r="21" spans="1:40" ht="63.75" customHeight="1" x14ac:dyDescent="0.25">
      <c r="A21" s="297"/>
      <c r="B21" s="297"/>
      <c r="C21" s="297"/>
      <c r="D21" s="221" t="s">
        <v>313</v>
      </c>
      <c r="E21" s="444"/>
      <c r="F21" s="444"/>
      <c r="G21" s="297"/>
      <c r="H21" s="297"/>
      <c r="I21" s="318"/>
      <c r="J21" s="320"/>
      <c r="K21" s="295"/>
      <c r="L21" s="315"/>
      <c r="M21" s="315"/>
      <c r="N21" s="295"/>
      <c r="O21" s="193">
        <v>2</v>
      </c>
      <c r="P21" s="189" t="s">
        <v>314</v>
      </c>
      <c r="Q21" s="193" t="str">
        <f t="shared" si="0"/>
        <v>Probabilidad</v>
      </c>
      <c r="R21" s="193" t="s">
        <v>269</v>
      </c>
      <c r="S21" s="193" t="s">
        <v>270</v>
      </c>
      <c r="T21" s="194">
        <f>VLOOKUP(R21&amp;S21,Hoja1!$Q$4:$R$9,2,0)</f>
        <v>0.45</v>
      </c>
      <c r="U21" s="193" t="s">
        <v>271</v>
      </c>
      <c r="V21" s="193" t="s">
        <v>272</v>
      </c>
      <c r="W21" s="193" t="s">
        <v>273</v>
      </c>
      <c r="X21" s="194">
        <f>IF(Q21="Probabilidad",($J$20*T21),IF(Q21="Impacto"," "))</f>
        <v>0.18000000000000002</v>
      </c>
      <c r="Y21" s="194" t="str">
        <f>IF(Z21&lt;=20%,'Tabla probabilidad'!$B$5,IF(Z21&lt;=40%,'Tabla probabilidad'!$B$6,IF(Z21&lt;=60%,'Tabla probabilidad'!$B$7,IF(Z21&lt;=80%,'Tabla probabilidad'!$B$8,IF(Z21&lt;=100%,'Tabla probabilidad'!$B$9)))))</f>
        <v>Baja</v>
      </c>
      <c r="Z21" s="194">
        <f>IF(R21="Preventivo",(J20-(J20*T21)),IF(R21="Detectivo",(J20-(J20*T21)),IF(R21="Correctivo",(J20))))</f>
        <v>0.22</v>
      </c>
      <c r="AA21" s="320"/>
      <c r="AB21" s="320"/>
      <c r="AC21" s="194" t="str">
        <f t="shared" si="1"/>
        <v>Menor</v>
      </c>
      <c r="AD21" s="194">
        <f>IF(Q21="Probabilidad",(($M$20-0)),IF(Q21="Impacto",($M$20-($M$20*T21))))</f>
        <v>0.4</v>
      </c>
      <c r="AE21" s="320"/>
      <c r="AF21" s="320"/>
      <c r="AG21" s="295"/>
      <c r="AH21" s="295"/>
      <c r="AI21" s="189" t="s">
        <v>314</v>
      </c>
      <c r="AJ21" s="222" t="s">
        <v>482</v>
      </c>
      <c r="AK21" s="223"/>
      <c r="AL21" s="224">
        <v>44652</v>
      </c>
      <c r="AM21" s="224">
        <v>44743</v>
      </c>
      <c r="AN21" s="188" t="s">
        <v>514</v>
      </c>
    </row>
    <row r="22" spans="1:40" ht="105" x14ac:dyDescent="0.25">
      <c r="A22" s="297"/>
      <c r="B22" s="297"/>
      <c r="C22" s="297"/>
      <c r="D22" s="221" t="s">
        <v>315</v>
      </c>
      <c r="E22" s="444"/>
      <c r="F22" s="444"/>
      <c r="G22" s="297"/>
      <c r="H22" s="297"/>
      <c r="I22" s="318"/>
      <c r="J22" s="320"/>
      <c r="K22" s="295"/>
      <c r="L22" s="315"/>
      <c r="M22" s="315"/>
      <c r="N22" s="295"/>
      <c r="O22" s="193">
        <v>3</v>
      </c>
      <c r="P22" s="189" t="s">
        <v>515</v>
      </c>
      <c r="Q22" s="193" t="str">
        <f t="shared" si="0"/>
        <v>Probabilidad</v>
      </c>
      <c r="R22" s="193" t="s">
        <v>269</v>
      </c>
      <c r="S22" s="193" t="s">
        <v>270</v>
      </c>
      <c r="T22" s="194">
        <f>VLOOKUP(R22&amp;S22,Hoja1!$Q$4:$R$9,2,0)</f>
        <v>0.45</v>
      </c>
      <c r="U22" s="193" t="s">
        <v>271</v>
      </c>
      <c r="V22" s="193" t="s">
        <v>272</v>
      </c>
      <c r="W22" s="193" t="s">
        <v>273</v>
      </c>
      <c r="X22" s="194">
        <f>IF(Q22="Probabilidad",($J$20*T22),IF(Q22="Impacto"," "))</f>
        <v>0.18000000000000002</v>
      </c>
      <c r="Y22" s="194" t="str">
        <f>IF(Z22&lt;=20%,'Tabla probabilidad'!$B$5,IF(Z22&lt;=40%,'Tabla probabilidad'!$B$6,IF(Z22&lt;=60%,'Tabla probabilidad'!$B$7,IF(Z22&lt;=80%,'Tabla probabilidad'!$B$8,IF(Z22&lt;=100%,'Tabla probabilidad'!$B$9)))))</f>
        <v>Baja</v>
      </c>
      <c r="Z22" s="194">
        <f>IF(R22="Preventivo",(J20-(J20*T22)),IF(R22="Detectivo",(J20-(J20*T22)),IF(R22="Correctivo",(J20))))</f>
        <v>0.22</v>
      </c>
      <c r="AA22" s="320"/>
      <c r="AB22" s="320"/>
      <c r="AC22" s="194" t="str">
        <f t="shared" si="1"/>
        <v>Menor</v>
      </c>
      <c r="AD22" s="194">
        <f>IF(Q22="Probabilidad",(($M$20-0)),IF(Q22="Impacto",($M$20-($M$20*T22))))</f>
        <v>0.4</v>
      </c>
      <c r="AE22" s="320"/>
      <c r="AF22" s="320"/>
      <c r="AG22" s="295"/>
      <c r="AH22" s="295"/>
      <c r="AI22" s="189" t="s">
        <v>515</v>
      </c>
      <c r="AJ22" s="222" t="s">
        <v>482</v>
      </c>
      <c r="AK22" s="223"/>
      <c r="AL22" s="224">
        <v>44652</v>
      </c>
      <c r="AM22" s="224">
        <v>44743</v>
      </c>
      <c r="AN22" s="188" t="s">
        <v>497</v>
      </c>
    </row>
    <row r="23" spans="1:40" ht="68.25" customHeight="1" x14ac:dyDescent="0.25">
      <c r="A23" s="297"/>
      <c r="B23" s="297"/>
      <c r="C23" s="297"/>
      <c r="D23" s="221" t="s">
        <v>317</v>
      </c>
      <c r="E23" s="444"/>
      <c r="F23" s="444"/>
      <c r="G23" s="297"/>
      <c r="H23" s="297"/>
      <c r="I23" s="318"/>
      <c r="J23" s="320"/>
      <c r="K23" s="295"/>
      <c r="L23" s="315"/>
      <c r="M23" s="315"/>
      <c r="N23" s="295"/>
      <c r="O23" s="193">
        <v>4</v>
      </c>
      <c r="P23" s="188" t="s">
        <v>516</v>
      </c>
      <c r="Q23" s="193" t="str">
        <f t="shared" si="0"/>
        <v>Probabilidad</v>
      </c>
      <c r="R23" s="193" t="s">
        <v>319</v>
      </c>
      <c r="S23" s="193" t="s">
        <v>270</v>
      </c>
      <c r="T23" s="194">
        <f>VLOOKUP(R23&amp;S23,Hoja1!$Q$4:$R$9,2,0)</f>
        <v>0.35</v>
      </c>
      <c r="U23" s="193" t="s">
        <v>271</v>
      </c>
      <c r="V23" s="193" t="s">
        <v>272</v>
      </c>
      <c r="W23" s="193" t="s">
        <v>273</v>
      </c>
      <c r="X23" s="194">
        <f>IF(Q23="Probabilidad",($J$20*T23),IF(Q23="Impacto"," "))</f>
        <v>0.13999999999999999</v>
      </c>
      <c r="Y23" s="194" t="str">
        <f>IF(Z23&lt;=20%,'Tabla probabilidad'!$B$5,IF(Z23&lt;=40%,'Tabla probabilidad'!$B$6,IF(Z23&lt;=60%,'Tabla probabilidad'!$B$7,IF(Z23&lt;=80%,'Tabla probabilidad'!$B$8,IF(Z23&lt;=100%,'Tabla probabilidad'!$B$9)))))</f>
        <v>Baja</v>
      </c>
      <c r="Z23" s="194">
        <f>IF(R23="Preventivo",(J20-(J20*T23)),IF(R23="Detectivo",(J20-(J20*T23)),IF(R23="Correctivo",(J20))))</f>
        <v>0.26</v>
      </c>
      <c r="AA23" s="320"/>
      <c r="AB23" s="320"/>
      <c r="AC23" s="194" t="str">
        <f t="shared" si="1"/>
        <v>Menor</v>
      </c>
      <c r="AD23" s="194">
        <f>IF(Q23="Probabilidad",(($M$20-0)),IF(Q23="Impacto",($M$20-($M$20*T23))))</f>
        <v>0.4</v>
      </c>
      <c r="AE23" s="320"/>
      <c r="AF23" s="320"/>
      <c r="AG23" s="295"/>
      <c r="AH23" s="295"/>
      <c r="AI23" s="188" t="s">
        <v>517</v>
      </c>
      <c r="AJ23" s="222" t="s">
        <v>482</v>
      </c>
      <c r="AK23" s="223"/>
      <c r="AL23" s="224">
        <v>44652</v>
      </c>
      <c r="AM23" s="224">
        <v>44743</v>
      </c>
      <c r="AN23" s="188" t="s">
        <v>518</v>
      </c>
    </row>
    <row r="24" spans="1:40" ht="38.25" customHeight="1" x14ac:dyDescent="0.25">
      <c r="A24" s="297">
        <v>5</v>
      </c>
      <c r="B24" s="297" t="s">
        <v>320</v>
      </c>
      <c r="C24" s="297" t="s">
        <v>285</v>
      </c>
      <c r="D24" s="221" t="s">
        <v>321</v>
      </c>
      <c r="E24" s="444" t="s">
        <v>519</v>
      </c>
      <c r="F24" s="444" t="s">
        <v>520</v>
      </c>
      <c r="G24" s="297" t="s">
        <v>324</v>
      </c>
      <c r="H24" s="297">
        <v>4</v>
      </c>
      <c r="I24" s="318" t="str">
        <f>IF(H24&lt;=2,'Tabla probabilidad'!$B$5,IF(H24&lt;=24,'Tabla probabilidad'!$B$6,IF(H24&lt;=500,'Tabla probabilidad'!$B$7,IF(H24&lt;=5000,'Tabla probabilidad'!$B$8,IF(H24&gt;5000,'Tabla probabilidad'!$B$9)))))</f>
        <v>Baja</v>
      </c>
      <c r="J24" s="320">
        <f>IF(H24&lt;=2,'Tabla probabilidad'!$D$5,IF(H24&lt;=24,'Tabla probabilidad'!$D$6,IF(H24&lt;=500,'Tabla probabilidad'!$D$7,IF(H24&lt;=5000,'Tabla probabilidad'!$D$8,IF(H24&gt;5000,'Tabla probabilidad'!$D$9)))))</f>
        <v>0.4</v>
      </c>
      <c r="K24" s="295" t="s">
        <v>300</v>
      </c>
      <c r="L24" s="295" t="str">
        <f>IF(K24="El riesgo afecta la imagen de alguna área de la organización","Leve",IF(K24="El riesgo afecta la imagen de la entidad internamente, de conocimiento general, nivel interno, alta dirección, contratista y/o de provedores","Menor",IF(K24="El riesgo afecta la imagen de la entidad con algunos usuarios de relevancia frente al logro de los objetivos","Moderado",IF(K24="El riesgo afecta la imagen de de la entidad con efecto publicitario sostenido a nivel del sector justicia","Mayor",IF(K24="El riesgo afecta la imagen de la entidad a nivel nacional, con efecto publicitarios sostenible a nivel país","Catastrófico",IF(K24="Impacto que afecte la ejecución presupuestal en un valor ≥0,5%.","Leve",IF(K24="Impacto que afecte la ejecución presupuestal en un valor ≥1%.","Menor",IF(K24="Impacto que afecte la ejecución presupuestal en un valor ≥5%.","Moderado",IF(K24="Impacto que afecte la ejecución presupuestal en un valor ≥20%.","Mayor",IF(K24="Impacto que afecte la ejecución presupuestal en un valor ≥50%.","Catastrófico",IF(K24="Incumplimiento máximo del 5% de la meta planeada","Leve",IF(K24="Incumplimiento máximo del 15% de la meta planeada","Menor",IF(K24="Incumplimiento máximo del 20% de la meta planeada","Moderado",IF(K24="Incumplimiento máximo del 50% de la meta planeada","Mayor",IF(K24="Incumplimiento máximo del 80% de la meta planeada","Catastrófico",IF(K24="Cualquier afectación a la violacion de los derechos de los ciudadanos se considera con consecuencias altas","Mayor",IF(K24="Cualquier afectación a la violacion de los derechos de los ciudadanos se considera con consecuencias desastrosas","Catastrófico",IF(K24="Afecta la Prestación del Servicio de Administración de Justicia en 5%","Leve",IF(K24="Afecta la Prestación del Servicio de Administración de Justicia en 10%","Menor",IF(K24="Afecta la Prestación del Servicio de Administración de Justicia en 15%","Moderado",IF(K24="Afecta la Prestación del Servicio de Administración de Justicia en 20%","Mayor",IF(K24="Afecta la Prestación del Servicio de Administración de Justicia en más del 50%","Catastrófico",IF(K24="Cualquier acto indebido de los servidores judiciales genera altas consecuencias para la entidad","Mayor",IF(K24="Cualquier acto indebido de los servidores judiciales genera consecuencias desastrosas para la entidad","Catastrófico",IF(K24="Si el hecho llegara a presentarse, tendría consecuencias o efectos mínimos sobre la entidad","Leve",IF(K24="Si el hecho llegara a presentarse, tendría bajo impacto o efecto sobre la entidad","Menor",IF(K24="Si el hecho llegara a presentarse, tendría medianas consecuencias o efectos sobre la entidad","Moderado",IF(K24="Si el hecho llegara a presentarse, tendría altas consecuencias o efectos sobre la entidad","Mayor",IF(K24="Si el hecho llegara a presentarse, tendría desastrosas consecuencias o efectos sobre la entidad","Catastrófico")))))))))))))))))))))))))))))</f>
        <v>Leve</v>
      </c>
      <c r="M24" s="295" t="str">
        <f>IF(K24="El riesgo afecta la imagen de alguna área de la organización","20%",IF(K24="El riesgo afecta la imagen de la entidad internamente, de conocimiento general, nivel interno, alta dirección, contratista y/o de provedores","40%",IF(K24="El riesgo afecta la imagen de la entidad con algunos usuarios de relevancia frente al logro de los objetivos","60%",IF(K24="El riesgo afecta la imagen de de la entidad con efecto publicitario sostenido a nivel del sector justicia","80%",IF(K24="El riesgo afecta la imagen de la entidad a nivel nacional, con efecto publicitarios sostenible a nivel país","100%",IF(K24="Impacto que afecte la ejecución presupuestal en un valor ≥0,5%.","20%",IF(K24="Impacto que afecte la ejecución presupuestal en un valor ≥1%.","40%",IF(K24="Impacto que afecte la ejecución presupuestal en un valor ≥5%.","60%",IF(K24="Impacto que afecte la ejecución presupuestal en un valor ≥20%.","80%",IF(K24="Impacto que afecte la ejecución presupuestal en un valor ≥50%.","100%",IF(K24="Incumplimiento máximo del 5% de la meta planeada","20%",IF(K24="Incumplimiento máximo del 15% de la meta planeada","40%",IF(K24="Incumplimiento máximo del 20% de la meta planeada","60%",IF(K24="Incumplimiento máximo del 50% de la meta planeada","80%",IF(K24="Incumplimiento máximo del 80% de la meta planeada","100%",IF(K24="Cualquier afectación a la violacion de los derechos de los ciudadanos se considera con consecuencias altas","80%",IF(K24="Cualquier afectación a la violacion de los derechos de los ciudadanos se considera con consecuencias desastrosas","100%",IF(K24="Afecta la Prestación del Servicio de Administración de Justicia en 5%","20%",IF(K24="Afecta la Prestación del Servicio de Administración de Justicia en 10%","40%",IF(K24="Afecta la Prestación del Servicio de Administración de Justicia en 15%","60%",IF(K24="Afecta la Prestación del Servicio de Administración de Justicia en 20%","80%",IF(K24="Afecta la Prestación del Servicio de Administración de Justicia en más del 50%","100%",IF(K24="Cualquier acto indebido de los servidores judiciales genera altas consecuencias para la entidad","80%",IF(K24="Cualquier acto indebido de los servidores judiciales genera consecuencias desastrosas para la entidad","100%",IF(K24="Si el hecho llegara a presentarse, tendría consecuencias o efectos mínimos sobre la entidad","20%",IF(K24="Si el hecho llegara a presentarse, tendría bajo impacto o efecto sobre la entidad","40%",IF(K24="Si el hecho llegara a presentarse, tendría medianas consecuencias o efectos sobre la entidad","60%",IF(K24="Si el hecho llegara a presentarse, tendría altas consecuencias o efectos sobre la entidad","80%",IF(K24="Si el hecho llegara a presentarse, tendría desastrosas consecuencias o efectos sobre la entidad","100%")))))))))))))))))))))))))))))</f>
        <v>20%</v>
      </c>
      <c r="N24" s="295" t="str">
        <f>VLOOKUP((I24&amp;L24),Hoja1!$B$4:$C$28,2,0)</f>
        <v>Bajo</v>
      </c>
      <c r="O24" s="193">
        <v>1</v>
      </c>
      <c r="P24" s="189" t="s">
        <v>325</v>
      </c>
      <c r="Q24" s="193" t="str">
        <f t="shared" si="0"/>
        <v>Probabilidad</v>
      </c>
      <c r="R24" s="193" t="s">
        <v>269</v>
      </c>
      <c r="S24" s="193" t="s">
        <v>270</v>
      </c>
      <c r="T24" s="194">
        <f>VLOOKUP(R24&amp;S24,Hoja1!$Q$4:$R$9,2,0)</f>
        <v>0.45</v>
      </c>
      <c r="U24" s="193" t="s">
        <v>271</v>
      </c>
      <c r="V24" s="193" t="s">
        <v>272</v>
      </c>
      <c r="W24" s="193" t="s">
        <v>273</v>
      </c>
      <c r="X24" s="194">
        <f>IF(Q24="Probabilidad",($J$24*T24),IF(Q24="Impacto"," "))</f>
        <v>0.18000000000000002</v>
      </c>
      <c r="Y24" s="194" t="str">
        <f>IF(Z24&lt;=20%,'Tabla probabilidad'!$B$5,IF(Z24&lt;=40%,'Tabla probabilidad'!$B$6,IF(Z24&lt;=60%,'Tabla probabilidad'!$B$7,IF(Z24&lt;=80%,'Tabla probabilidad'!$B$8,IF(Z24&lt;=100%,'Tabla probabilidad'!$B$9)))))</f>
        <v>Baja</v>
      </c>
      <c r="Z24" s="194">
        <f>IF(R24="Preventivo",(J24-(J24*T24)),IF(R24="Detectivo",(J24-(J24*T24)),IF(R24="Correctivo",(J24))))</f>
        <v>0.22</v>
      </c>
      <c r="AA24" s="320" t="str">
        <f>IF(AB24&lt;=20%,'Tabla probabilidad'!$B$5,IF(AB24&lt;=40%,'Tabla probabilidad'!$B$6,IF(AB24&lt;=60%,'Tabla probabilidad'!$B$7,IF(AB24&lt;=80%,'Tabla probabilidad'!$B$8,IF(AB24&lt;=100%,'Tabla probabilidad'!$B$9)))))</f>
        <v>Muy Baja</v>
      </c>
      <c r="AB24" s="320">
        <f>AVERAGE(Z24:Z28)</f>
        <v>0.11</v>
      </c>
      <c r="AC24" s="194" t="str">
        <f t="shared" si="1"/>
        <v>Leve</v>
      </c>
      <c r="AD24" s="194">
        <f>IF(Q24="Probabilidad",(($M$24-0)),IF(Q24="Impacto",($M$24-($M$24*T24))))</f>
        <v>0.2</v>
      </c>
      <c r="AE24" s="320" t="str">
        <f>IF(AF24&lt;=20%,"Leve",IF(AF24&lt;=40%,"Menor",IF(AF24&lt;=60%,"Moderado",IF(AF24&lt;=80%,"Mayor",IF(AF24&lt;=100%,"Catastrófico")))))</f>
        <v>Leve</v>
      </c>
      <c r="AF24" s="320">
        <f>AVERAGE(AD24:AD28)</f>
        <v>0.2</v>
      </c>
      <c r="AG24" s="295" t="str">
        <f>VLOOKUP(AA24&amp;AE24,Hoja1!$B$4:$C$28,2,0)</f>
        <v>Bajo</v>
      </c>
      <c r="AH24" s="295" t="s">
        <v>326</v>
      </c>
      <c r="AI24" s="189" t="s">
        <v>325</v>
      </c>
      <c r="AJ24" s="222" t="s">
        <v>482</v>
      </c>
      <c r="AK24" s="223"/>
      <c r="AL24" s="224">
        <v>44652</v>
      </c>
      <c r="AM24" s="224">
        <v>44743</v>
      </c>
      <c r="AN24" s="188" t="s">
        <v>521</v>
      </c>
    </row>
    <row r="25" spans="1:40" ht="66.75" customHeight="1" x14ac:dyDescent="0.25">
      <c r="A25" s="297"/>
      <c r="B25" s="297"/>
      <c r="C25" s="297"/>
      <c r="D25" s="221" t="s">
        <v>522</v>
      </c>
      <c r="E25" s="444"/>
      <c r="F25" s="444"/>
      <c r="G25" s="297"/>
      <c r="H25" s="297"/>
      <c r="I25" s="318"/>
      <c r="J25" s="320"/>
      <c r="K25" s="295"/>
      <c r="L25" s="295"/>
      <c r="M25" s="295"/>
      <c r="N25" s="295"/>
      <c r="O25" s="193">
        <v>2</v>
      </c>
      <c r="P25" s="189" t="s">
        <v>523</v>
      </c>
      <c r="Q25" s="193" t="str">
        <f t="shared" si="0"/>
        <v>Probabilidad</v>
      </c>
      <c r="R25" s="193" t="s">
        <v>269</v>
      </c>
      <c r="S25" s="193" t="s">
        <v>270</v>
      </c>
      <c r="T25" s="194">
        <f>VLOOKUP(R25&amp;S25,Hoja1!$Q$4:$R$9,2,0)</f>
        <v>0.45</v>
      </c>
      <c r="U25" s="193" t="s">
        <v>271</v>
      </c>
      <c r="V25" s="193" t="s">
        <v>272</v>
      </c>
      <c r="W25" s="193" t="s">
        <v>273</v>
      </c>
      <c r="X25" s="194">
        <f t="shared" ref="X25:X26" si="2">IF(Q25="Probabilidad",($J$24*T25),IF(Q25="Impacto"," "))</f>
        <v>0.18000000000000002</v>
      </c>
      <c r="Y25" s="194" t="str">
        <f>IF(Z25&lt;=20%,'Tabla probabilidad'!$B$5,IF(Z25&lt;=40%,'Tabla probabilidad'!$B$6,IF(Z25&lt;=60%,'Tabla probabilidad'!$B$7,IF(Z25&lt;=80%,'Tabla probabilidad'!$B$8,IF(Z25&lt;=100%,'Tabla probabilidad'!$B$9)))))</f>
        <v>Muy Baja</v>
      </c>
      <c r="Z25" s="194">
        <f t="shared" ref="Z25:Z26" si="3">IF(R25="Preventivo",(J25-(J25*T25)),IF(R25="Detectivo",(J25-(J25*T25)),IF(R25="Correctivo",(J25))))</f>
        <v>0</v>
      </c>
      <c r="AA25" s="320"/>
      <c r="AB25" s="320"/>
      <c r="AC25" s="194" t="str">
        <f t="shared" ref="AC25:AC27" si="4">IF(AD25&lt;=20%,"Leve",IF(AD25&lt;=40%,"Menor",IF(AD25&lt;=60%,"Moderado",IF(AD25&lt;=80%,"Mayor",IF(AD25&lt;=100%,"Catastrófico")))))</f>
        <v>Leve</v>
      </c>
      <c r="AD25" s="194">
        <f t="shared" ref="AD25:AD26" si="5">IF(Q25="Probabilidad",(($M$24-0)),IF(Q25="Impacto",($M$24-($M$24*T25))))</f>
        <v>0.2</v>
      </c>
      <c r="AE25" s="320"/>
      <c r="AF25" s="320"/>
      <c r="AG25" s="295"/>
      <c r="AH25" s="295"/>
      <c r="AI25" s="225" t="s">
        <v>524</v>
      </c>
      <c r="AJ25" s="222" t="s">
        <v>482</v>
      </c>
      <c r="AK25" s="223"/>
      <c r="AL25" s="224">
        <v>44652</v>
      </c>
      <c r="AM25" s="224">
        <v>44743</v>
      </c>
      <c r="AN25" s="188" t="s">
        <v>521</v>
      </c>
    </row>
    <row r="26" spans="1:40" ht="57" customHeight="1" x14ac:dyDescent="0.25">
      <c r="A26" s="297"/>
      <c r="B26" s="297"/>
      <c r="C26" s="297"/>
      <c r="D26" s="221" t="s">
        <v>525</v>
      </c>
      <c r="E26" s="444"/>
      <c r="F26" s="444"/>
      <c r="G26" s="297"/>
      <c r="H26" s="297"/>
      <c r="I26" s="318"/>
      <c r="J26" s="320"/>
      <c r="K26" s="295"/>
      <c r="L26" s="295"/>
      <c r="M26" s="295"/>
      <c r="N26" s="295"/>
      <c r="O26" s="193">
        <v>3</v>
      </c>
      <c r="P26" s="189" t="s">
        <v>526</v>
      </c>
      <c r="Q26" s="193" t="str">
        <f t="shared" si="0"/>
        <v>Probabilidad</v>
      </c>
      <c r="R26" s="193" t="s">
        <v>269</v>
      </c>
      <c r="S26" s="193" t="s">
        <v>270</v>
      </c>
      <c r="T26" s="194">
        <f>VLOOKUP(R26&amp;S26,Hoja1!$Q$4:$R$9,2,0)</f>
        <v>0.45</v>
      </c>
      <c r="U26" s="193" t="s">
        <v>271</v>
      </c>
      <c r="V26" s="193" t="s">
        <v>272</v>
      </c>
      <c r="W26" s="193" t="s">
        <v>273</v>
      </c>
      <c r="X26" s="194">
        <f t="shared" si="2"/>
        <v>0.18000000000000002</v>
      </c>
      <c r="Y26" s="194" t="str">
        <f>IF(Z26&lt;=20%,'Tabla probabilidad'!$B$5,IF(Z26&lt;=40%,'Tabla probabilidad'!$B$6,IF(Z26&lt;=60%,'Tabla probabilidad'!$B$7,IF(Z26&lt;=80%,'Tabla probabilidad'!$B$8,IF(Z26&lt;=100%,'Tabla probabilidad'!$B$9)))))</f>
        <v>Muy Baja</v>
      </c>
      <c r="Z26" s="194">
        <f t="shared" si="3"/>
        <v>0</v>
      </c>
      <c r="AA26" s="320"/>
      <c r="AB26" s="320"/>
      <c r="AC26" s="194" t="str">
        <f t="shared" si="4"/>
        <v>Leve</v>
      </c>
      <c r="AD26" s="194">
        <f t="shared" si="5"/>
        <v>0.2</v>
      </c>
      <c r="AE26" s="320"/>
      <c r="AF26" s="320"/>
      <c r="AG26" s="295"/>
      <c r="AH26" s="295"/>
      <c r="AI26" s="189" t="s">
        <v>526</v>
      </c>
      <c r="AJ26" s="222" t="s">
        <v>482</v>
      </c>
      <c r="AK26" s="223"/>
      <c r="AL26" s="224">
        <v>44652</v>
      </c>
      <c r="AM26" s="224">
        <v>44743</v>
      </c>
      <c r="AN26" s="188" t="s">
        <v>527</v>
      </c>
    </row>
    <row r="27" spans="1:40" ht="92.25" customHeight="1" x14ac:dyDescent="0.25">
      <c r="A27" s="297"/>
      <c r="B27" s="297"/>
      <c r="C27" s="297"/>
      <c r="D27" s="221" t="s">
        <v>528</v>
      </c>
      <c r="E27" s="444"/>
      <c r="F27" s="444"/>
      <c r="G27" s="297"/>
      <c r="H27" s="297"/>
      <c r="I27" s="318"/>
      <c r="J27" s="320"/>
      <c r="K27" s="295"/>
      <c r="L27" s="295"/>
      <c r="M27" s="295"/>
      <c r="N27" s="295"/>
      <c r="O27" s="193">
        <v>4</v>
      </c>
      <c r="P27" s="189" t="s">
        <v>515</v>
      </c>
      <c r="Q27" s="193" t="str">
        <f t="shared" ref="Q27" si="6">IF(R27="Preventivo","Probabilidad",IF(R27="Detectivo","Probabilidad", IF(R27="Correctivo","Impacto")))</f>
        <v>Probabilidad</v>
      </c>
      <c r="R27" s="193" t="s">
        <v>269</v>
      </c>
      <c r="S27" s="193" t="s">
        <v>270</v>
      </c>
      <c r="T27" s="194">
        <f>VLOOKUP(R27&amp;S27,Hoja1!$Q$4:$R$9,2,0)</f>
        <v>0.45</v>
      </c>
      <c r="U27" s="193" t="s">
        <v>271</v>
      </c>
      <c r="V27" s="193" t="s">
        <v>272</v>
      </c>
      <c r="W27" s="193" t="s">
        <v>273</v>
      </c>
      <c r="X27" s="194">
        <f t="shared" ref="X27" si="7">IF(Q27="Probabilidad",($J$24*T27),IF(Q27="Impacto"," "))</f>
        <v>0.18000000000000002</v>
      </c>
      <c r="Y27" s="194" t="str">
        <f>IF(Z27&lt;=20%,'Tabla probabilidad'!$B$5,IF(Z27&lt;=40%,'Tabla probabilidad'!$B$6,IF(Z27&lt;=60%,'Tabla probabilidad'!$B$7,IF(Z27&lt;=80%,'Tabla probabilidad'!$B$8,IF(Z27&lt;=100%,'Tabla probabilidad'!$B$9)))))</f>
        <v>Muy Baja</v>
      </c>
      <c r="Z27" s="194"/>
      <c r="AA27" s="320"/>
      <c r="AB27" s="320"/>
      <c r="AC27" s="194" t="str">
        <f t="shared" si="4"/>
        <v>Leve</v>
      </c>
      <c r="AD27" s="194">
        <v>0.2</v>
      </c>
      <c r="AE27" s="320"/>
      <c r="AF27" s="320"/>
      <c r="AG27" s="295"/>
      <c r="AH27" s="295"/>
      <c r="AI27" s="189" t="s">
        <v>515</v>
      </c>
      <c r="AJ27" s="222" t="s">
        <v>482</v>
      </c>
      <c r="AK27" s="223"/>
      <c r="AL27" s="224">
        <v>44652</v>
      </c>
      <c r="AM27" s="224">
        <v>44743</v>
      </c>
      <c r="AN27" s="188" t="s">
        <v>529</v>
      </c>
    </row>
    <row r="28" spans="1:40" ht="111" customHeight="1" x14ac:dyDescent="0.25">
      <c r="A28" s="297"/>
      <c r="B28" s="297"/>
      <c r="C28" s="297"/>
      <c r="D28" s="221" t="s">
        <v>530</v>
      </c>
      <c r="E28" s="444"/>
      <c r="F28" s="444"/>
      <c r="G28" s="297"/>
      <c r="H28" s="297"/>
      <c r="I28" s="318"/>
      <c r="J28" s="320"/>
      <c r="K28" s="295"/>
      <c r="L28" s="315"/>
      <c r="M28" s="315"/>
      <c r="N28" s="295"/>
      <c r="O28" s="193">
        <v>5</v>
      </c>
      <c r="P28" s="189" t="s">
        <v>531</v>
      </c>
      <c r="Q28" s="193" t="str">
        <f t="shared" si="0"/>
        <v>Probabilidad</v>
      </c>
      <c r="R28" s="193" t="s">
        <v>269</v>
      </c>
      <c r="S28" s="193" t="s">
        <v>270</v>
      </c>
      <c r="T28" s="194">
        <f>VLOOKUP(R28&amp;S28,Hoja1!$Q$4:$R$9,2,0)</f>
        <v>0.45</v>
      </c>
      <c r="U28" s="193" t="s">
        <v>271</v>
      </c>
      <c r="V28" s="193" t="s">
        <v>272</v>
      </c>
      <c r="W28" s="193" t="s">
        <v>273</v>
      </c>
      <c r="X28" s="194">
        <f>IF(Q28="Probabilidad",($J$24*T28),IF(Q28="Impacto"," "))</f>
        <v>0.18000000000000002</v>
      </c>
      <c r="Y28" s="194" t="str">
        <f>IF(Z28&lt;=20%,'Tabla probabilidad'!$B$5,IF(Z28&lt;=40%,'Tabla probabilidad'!$B$6,IF(Z28&lt;=60%,'Tabla probabilidad'!$B$7,IF(Z28&lt;=80%,'Tabla probabilidad'!$B$8,IF(Z28&lt;=100%,'Tabla probabilidad'!$B$9)))))</f>
        <v>Baja</v>
      </c>
      <c r="Z28" s="194">
        <f>IF(R28="Preventivo",(J24-(J24*T28)),IF(R28="Detectivo",(J24-(J24*T28)),IF(R28="Correctivo",(J24))))</f>
        <v>0.22</v>
      </c>
      <c r="AA28" s="320"/>
      <c r="AB28" s="320"/>
      <c r="AC28" s="194" t="str">
        <f t="shared" si="1"/>
        <v>Leve</v>
      </c>
      <c r="AD28" s="194">
        <f>IF(Q28="Probabilidad",(($M$24-0)),IF(Q28="Impacto",($M$24-($M$24*T28))))</f>
        <v>0.2</v>
      </c>
      <c r="AE28" s="320"/>
      <c r="AF28" s="320"/>
      <c r="AG28" s="295"/>
      <c r="AH28" s="295"/>
      <c r="AI28" s="189" t="s">
        <v>532</v>
      </c>
      <c r="AJ28" s="222" t="s">
        <v>482</v>
      </c>
      <c r="AK28" s="223"/>
      <c r="AL28" s="224">
        <v>44652</v>
      </c>
      <c r="AM28" s="224">
        <v>44743</v>
      </c>
      <c r="AN28" s="188" t="s">
        <v>521</v>
      </c>
    </row>
    <row r="29" spans="1:40" ht="60" x14ac:dyDescent="0.25">
      <c r="A29" s="295">
        <v>6</v>
      </c>
      <c r="B29" s="295" t="s">
        <v>331</v>
      </c>
      <c r="C29" s="295" t="s">
        <v>332</v>
      </c>
      <c r="D29" s="130" t="s">
        <v>333</v>
      </c>
      <c r="E29" s="295" t="s">
        <v>334</v>
      </c>
      <c r="F29" s="295" t="s">
        <v>335</v>
      </c>
      <c r="G29" s="295" t="s">
        <v>336</v>
      </c>
      <c r="H29" s="295">
        <v>4</v>
      </c>
      <c r="I29" s="318" t="str">
        <f>IF(H29&lt;=2,'Tabla probabilidad'!$B$5,IF(H29&lt;=24,'Tabla probabilidad'!$B$6,IF(H29&lt;=500,'Tabla probabilidad'!$B$7,IF(H29&lt;=5000,'Tabla probabilidad'!$B$8,IF(H29&gt;5000,'Tabla probabilidad'!$B$9)))))</f>
        <v>Baja</v>
      </c>
      <c r="J29" s="320">
        <f>IF(H29&lt;=2,'Tabla probabilidad'!$D$5,IF(H29&lt;=24,'Tabla probabilidad'!$D$6,IF(H29&lt;=500,'Tabla probabilidad'!$D$7,IF(H29&lt;=5000,'Tabla probabilidad'!$D$8,IF(H29&gt;5000,'Tabla probabilidad'!$D$9)))))</f>
        <v>0.4</v>
      </c>
      <c r="K29" s="295" t="s">
        <v>337</v>
      </c>
      <c r="L29" s="295" t="str">
        <f>IF(K29="El riesgo afecta la imagen de alguna área de la organización","Leve",IF(K29="El riesgo afecta la imagen de la entidad internamente, de conocimiento general, nivel interno, alta dirección, contratista y/o de provedores","Menor",IF(K29="El riesgo afecta la imagen de la entidad con algunos usuarios de relevancia frente al logro de los objetivos","Moderado",IF(K29="El riesgo afecta la imagen de de la entidad con efecto publicitario sostenido a nivel del sector justicia","Mayor",IF(K29="El riesgo afecta la imagen de la entidad a nivel nacional, con efecto publicitarios sostenible a nivel país","Catastrófico",IF(K29="Impacto que afecte la ejecución presupuestal en un valor ≥0,5%.","Leve",IF(K29="Impacto que afecte la ejecución presupuestal en un valor ≥1%.","Menor",IF(K29="Impacto que afecte la ejecución presupuestal en un valor ≥5%.","Moderado",IF(K29="Impacto que afecte la ejecución presupuestal en un valor ≥20%.","Mayor",IF(K29="Impacto que afecte la ejecución presupuestal en un valor ≥50%.","Catastrófico",IF(K29="Incumplimiento máximo del 5% de la meta planeada","Leve",IF(K29="Incumplimiento máximo del 15% de la meta planeada","Menor",IF(K29="Incumplimiento máximo del 20% de la meta planeada","Moderado",IF(K29="Incumplimiento máximo del 50% de la meta planeada","Mayor",IF(K29="Incumplimiento máximo del 80% de la meta planeada","Catastrófico",IF(K29="Cualquier afectación a la violacion de los derechos de los ciudadanos se considera con consecuencias altas","Mayor",IF(K29="Cualquier afectación a la violacion de los derechos de los ciudadanos se considera con consecuencias desastrosas","Catastrófico",IF(K29="Afecta la Prestación del Servicio de Administración de Justicia en 5%","Leve",IF(K29="Afecta la Prestación del Servicio de Administración de Justicia en 10%","Menor",IF(K29="Afecta la Prestación del Servicio de Administración de Justicia en 15%","Moderado",IF(K29="Afecta la Prestación del Servicio de Administración de Justicia en 20%","Mayor",IF(K29="Afecta la Prestación del Servicio de Administración de Justicia en más del 50%","Catastrófico",IF(K29="Cualquier acto indebido de los servidores judiciales genera altas consecuencias para la entidad","Mayor",IF(K29="Cualquier acto indebido de los servidores judiciales genera consecuencias desastrosas para la entidad","Catastrófico",IF(K29="Si el hecho llegara a presentarse, tendría consecuencias o efectos mínimos sobre la entidad","Leve",IF(K29="Si el hecho llegara a presentarse, tendría bajo impacto o efecto sobre la entidad","Menor",IF(K29="Si el hecho llegara a presentarse, tendría medianas consecuencias o efectos sobre la entidad","Moderado",IF(K29="Si el hecho llegara a presentarse, tendría altas consecuencias o efectos sobre la entidad","Mayor",IF(K29="Si el hecho llegara a presentarse, tendría desastrosas consecuencias o efectos sobre la entidad","Catastrófico")))))))))))))))))))))))))))))</f>
        <v>Moderado</v>
      </c>
      <c r="M29" s="295" t="str">
        <f>IF(K29="El riesgo afecta la imagen de alguna área de la organización","20%",IF(K29="El riesgo afecta la imagen de la entidad internamente, de conocimiento general, nivel interno, alta dirección, contratista y/o de provedores","40%",IF(K29="El riesgo afecta la imagen de la entidad con algunos usuarios de relevancia frente al logro de los objetivos","60%",IF(K29="El riesgo afecta la imagen de de la entidad con efecto publicitario sostenido a nivel del sector justicia","80%",IF(K29="El riesgo afecta la imagen de la entidad a nivel nacional, con efecto publicitarios sostenible a nivel país","100%",IF(K29="Impacto que afecte la ejecución presupuestal en un valor ≥0,5%.","20%",IF(K29="Impacto que afecte la ejecución presupuestal en un valor ≥1%.","40%",IF(K29="Impacto que afecte la ejecución presupuestal en un valor ≥5%.","60%",IF(K29="Impacto que afecte la ejecución presupuestal en un valor ≥20%.","80%",IF(K29="Impacto que afecte la ejecución presupuestal en un valor ≥50%.","100%",IF(K29="Incumplimiento máximo del 5% de la meta planeada","20%",IF(K29="Incumplimiento máximo del 15% de la meta planeada","40%",IF(K29="Incumplimiento máximo del 20% de la meta planeada","60%",IF(K29="Incumplimiento máximo del 50% de la meta planeada","80%",IF(K29="Incumplimiento máximo del 80% de la meta planeada","100%",IF(K29="Cualquier afectación a la violacion de los derechos de los ciudadanos se considera con consecuencias altas","80%",IF(K29="Cualquier afectación a la violacion de los derechos de los ciudadanos se considera con consecuencias desastrosas","100%",IF(K29="Afecta la Prestación del Servicio de Administración de Justicia en 5%","20%",IF(K29="Afecta la Prestación del Servicio de Administración de Justicia en 10%","40%",IF(K29="Afecta la Prestación del Servicio de Administración de Justicia en 15%","60%",IF(K29="Afecta la Prestación del Servicio de Administración de Justicia en 20%","80%",IF(K29="Afecta la Prestación del Servicio de Administración de Justicia en más del 50%","100%",IF(K29="Cualquier acto indebido de los servidores judiciales genera altas consecuencias para la entidad","80%",IF(K29="Cualquier acto indebido de los servidores judiciales genera consecuencias desastrosas para la entidad","100%",IF(K29="Si el hecho llegara a presentarse, tendría consecuencias o efectos mínimos sobre la entidad","20%",IF(K29="Si el hecho llegara a presentarse, tendría bajo impacto o efecto sobre la entidad","40%",IF(K29="Si el hecho llegara a presentarse, tendría medianas consecuencias o efectos sobre la entidad","60%",IF(K29="Si el hecho llegara a presentarse, tendría altas consecuencias o efectos sobre la entidad","80%",IF(K29="Si el hecho llegara a presentarse, tendría desastrosas consecuencias o efectos sobre la entidad","100%")))))))))))))))))))))))))))))</f>
        <v>60%</v>
      </c>
      <c r="N29" s="295" t="str">
        <f>VLOOKUP((I29&amp;L29),Hoja1!$B$4:$C$28,2,0)</f>
        <v>Moderado</v>
      </c>
      <c r="O29" s="193">
        <v>1</v>
      </c>
      <c r="P29" s="141" t="s">
        <v>338</v>
      </c>
      <c r="Q29" s="193" t="str">
        <f t="shared" si="0"/>
        <v>Probabilidad</v>
      </c>
      <c r="R29" s="193" t="s">
        <v>269</v>
      </c>
      <c r="S29" s="193" t="s">
        <v>270</v>
      </c>
      <c r="T29" s="194">
        <f>VLOOKUP(R29&amp;S29,Hoja1!$Q$4:$R$9,2,0)</f>
        <v>0.45</v>
      </c>
      <c r="U29" s="193" t="s">
        <v>271</v>
      </c>
      <c r="V29" s="193" t="s">
        <v>272</v>
      </c>
      <c r="W29" s="193" t="s">
        <v>273</v>
      </c>
      <c r="X29" s="194">
        <f>IF(Q29="Probabilidad",($J$29*T29),IF(Q29="Impacto"," "))</f>
        <v>0.18000000000000002</v>
      </c>
      <c r="Y29" s="194" t="str">
        <f>IF(Z29&lt;=20%,'Tabla probabilidad'!$B$5,IF(Z29&lt;=40%,'Tabla probabilidad'!$B$6,IF(Z29&lt;=60%,'Tabla probabilidad'!$B$7,IF(Z29&lt;=80%,'Tabla probabilidad'!$B$8,IF(Z29&lt;=100%,'Tabla probabilidad'!$B$9)))))</f>
        <v>Baja</v>
      </c>
      <c r="Z29" s="194">
        <f>IF(R29="Preventivo",(J29-(J29*T29)),IF(R29="Detectivo",(J29-(J29*T29)),IF(R29="Correctivo",(J29))))</f>
        <v>0.22</v>
      </c>
      <c r="AA29" s="320" t="str">
        <f>IF(AB29&lt;=20%,'Tabla probabilidad'!$B$5,IF(AB29&lt;=40%,'Tabla probabilidad'!$B$6,IF(AB29&lt;=60%,'Tabla probabilidad'!$B$7,IF(AB29&lt;=80%,'Tabla probabilidad'!$B$8,IF(AB29&lt;=100%,'Tabla probabilidad'!$B$9)))))</f>
        <v>Baja</v>
      </c>
      <c r="AB29" s="320">
        <f>AVERAGE(Z29:Z32)</f>
        <v>0.22999999999999998</v>
      </c>
      <c r="AC29" s="194" t="str">
        <f t="shared" si="1"/>
        <v>Moderado</v>
      </c>
      <c r="AD29" s="194">
        <f>IF(Q29="Probabilidad",(($M$29-0)),IF(Q29="Impacto",($M$29-($M$29*T29))))</f>
        <v>0.6</v>
      </c>
      <c r="AE29" s="320" t="str">
        <f>IF(AF29&lt;=20%,"Leve",IF(AF29&lt;=40%,"Menor",IF(AF29&lt;=60%,"Moderado",IF(AF29&lt;=80%,"Mayor",IF(AF29&lt;=100%,"Catastrófico")))))</f>
        <v>Moderado</v>
      </c>
      <c r="AF29" s="320">
        <f>AVERAGE(AD29:AD32)</f>
        <v>0.6</v>
      </c>
      <c r="AG29" s="295" t="str">
        <f>VLOOKUP(AA29&amp;AE29,Hoja1!$B$4:$C$28,2,0)</f>
        <v>Moderado</v>
      </c>
      <c r="AH29" s="295" t="s">
        <v>274</v>
      </c>
      <c r="AI29" s="141" t="s">
        <v>338</v>
      </c>
      <c r="AJ29" s="222" t="s">
        <v>482</v>
      </c>
      <c r="AK29" s="223"/>
      <c r="AL29" s="224">
        <v>44652</v>
      </c>
      <c r="AM29" s="224">
        <v>44743</v>
      </c>
      <c r="AN29" s="446" t="s">
        <v>521</v>
      </c>
    </row>
    <row r="30" spans="1:40" ht="45" x14ac:dyDescent="0.25">
      <c r="A30" s="295"/>
      <c r="B30" s="295"/>
      <c r="C30" s="295"/>
      <c r="D30" s="130" t="s">
        <v>339</v>
      </c>
      <c r="E30" s="295"/>
      <c r="F30" s="295"/>
      <c r="G30" s="295"/>
      <c r="H30" s="295"/>
      <c r="I30" s="318"/>
      <c r="J30" s="320"/>
      <c r="K30" s="295"/>
      <c r="L30" s="315"/>
      <c r="M30" s="315"/>
      <c r="N30" s="295"/>
      <c r="O30" s="193">
        <v>2</v>
      </c>
      <c r="P30" s="141" t="s">
        <v>340</v>
      </c>
      <c r="Q30" s="193" t="str">
        <f t="shared" si="0"/>
        <v>Probabilidad</v>
      </c>
      <c r="R30" s="193" t="s">
        <v>269</v>
      </c>
      <c r="S30" s="193" t="s">
        <v>270</v>
      </c>
      <c r="T30" s="194">
        <f>VLOOKUP(R30&amp;S30,Hoja1!$Q$4:$R$9,2,0)</f>
        <v>0.45</v>
      </c>
      <c r="U30" s="193" t="s">
        <v>271</v>
      </c>
      <c r="V30" s="193" t="s">
        <v>272</v>
      </c>
      <c r="W30" s="193" t="s">
        <v>273</v>
      </c>
      <c r="X30" s="194">
        <f>IF(Q30="Probabilidad",($J$29*T30),IF(Q30="Impacto"," "))</f>
        <v>0.18000000000000002</v>
      </c>
      <c r="Y30" s="194" t="str">
        <f>IF(Z30&lt;=20%,'Tabla probabilidad'!$B$5,IF(Z30&lt;=40%,'Tabla probabilidad'!$B$6,IF(Z30&lt;=60%,'Tabla probabilidad'!$B$7,IF(Z30&lt;=80%,'Tabla probabilidad'!$B$8,IF(Z30&lt;=100%,'Tabla probabilidad'!$B$9)))))</f>
        <v>Baja</v>
      </c>
      <c r="Z30" s="194">
        <f>IF(R30="Preventivo",(J29-(J29*T30)),IF(R30="Detectivo",(J29-(J29*T30)),IF(R30="Correctivo",(J29))))</f>
        <v>0.22</v>
      </c>
      <c r="AA30" s="320"/>
      <c r="AB30" s="320"/>
      <c r="AC30" s="194" t="str">
        <f t="shared" si="1"/>
        <v>Moderado</v>
      </c>
      <c r="AD30" s="194">
        <f>IF(Q30="Probabilidad",(($M$29-0)),IF(Q30="Impacto",($M$29-($M$29*T30))))</f>
        <v>0.6</v>
      </c>
      <c r="AE30" s="320"/>
      <c r="AF30" s="320"/>
      <c r="AG30" s="295"/>
      <c r="AH30" s="295"/>
      <c r="AI30" s="141" t="s">
        <v>340</v>
      </c>
      <c r="AJ30" s="222" t="s">
        <v>482</v>
      </c>
      <c r="AK30" s="223"/>
      <c r="AL30" s="224">
        <v>44652</v>
      </c>
      <c r="AM30" s="224">
        <v>44743</v>
      </c>
      <c r="AN30" s="446"/>
    </row>
    <row r="31" spans="1:40" ht="60" x14ac:dyDescent="0.25">
      <c r="A31" s="295"/>
      <c r="B31" s="295"/>
      <c r="C31" s="295"/>
      <c r="D31" s="130" t="s">
        <v>341</v>
      </c>
      <c r="E31" s="295"/>
      <c r="F31" s="295"/>
      <c r="G31" s="295"/>
      <c r="H31" s="295"/>
      <c r="I31" s="318"/>
      <c r="J31" s="320"/>
      <c r="K31" s="295"/>
      <c r="L31" s="315"/>
      <c r="M31" s="315"/>
      <c r="N31" s="295"/>
      <c r="O31" s="193">
        <v>3</v>
      </c>
      <c r="P31" s="228" t="s">
        <v>533</v>
      </c>
      <c r="Q31" s="193" t="str">
        <f t="shared" si="0"/>
        <v>Probabilidad</v>
      </c>
      <c r="R31" s="193" t="s">
        <v>319</v>
      </c>
      <c r="S31" s="193" t="s">
        <v>270</v>
      </c>
      <c r="T31" s="194">
        <f>VLOOKUP(R31&amp;S31,Hoja1!$Q$4:$R$9,2,0)</f>
        <v>0.35</v>
      </c>
      <c r="U31" s="193" t="s">
        <v>271</v>
      </c>
      <c r="V31" s="193" t="s">
        <v>272</v>
      </c>
      <c r="W31" s="193" t="s">
        <v>273</v>
      </c>
      <c r="X31" s="194">
        <f>IF(Q31="Probabilidad",($J$29*T31),IF(Q31="Impacto"," "))</f>
        <v>0.13999999999999999</v>
      </c>
      <c r="Y31" s="194" t="str">
        <f>IF(Z31&lt;=20%,'Tabla probabilidad'!$B$5,IF(Z31&lt;=40%,'Tabla probabilidad'!$B$6,IF(Z31&lt;=60%,'Tabla probabilidad'!$B$7,IF(Z31&lt;=80%,'Tabla probabilidad'!$B$8,IF(Z31&lt;=100%,'Tabla probabilidad'!$B$9)))))</f>
        <v>Baja</v>
      </c>
      <c r="Z31" s="194">
        <f>IF(R31="Preventivo",(J29-(J29*T31)),IF(R31="Detectivo",(J29-(J29*T31)),IF(R31="Correctivo",(J29))))</f>
        <v>0.26</v>
      </c>
      <c r="AA31" s="320"/>
      <c r="AB31" s="320"/>
      <c r="AC31" s="194" t="str">
        <f t="shared" si="1"/>
        <v>Moderado</v>
      </c>
      <c r="AD31" s="194">
        <f>IF(Q31="Probabilidad",(($M$29-0)),IF(Q31="Impacto",($M$29-($M$29*T31))))</f>
        <v>0.6</v>
      </c>
      <c r="AE31" s="320"/>
      <c r="AF31" s="320"/>
      <c r="AG31" s="295"/>
      <c r="AH31" s="295"/>
      <c r="AI31" s="228" t="s">
        <v>533</v>
      </c>
      <c r="AJ31" s="222" t="s">
        <v>482</v>
      </c>
      <c r="AK31" s="223"/>
      <c r="AL31" s="224">
        <v>44652</v>
      </c>
      <c r="AM31" s="224">
        <v>44743</v>
      </c>
      <c r="AN31" s="446"/>
    </row>
    <row r="32" spans="1:40" ht="45.75" customHeight="1" x14ac:dyDescent="0.25">
      <c r="A32" s="295"/>
      <c r="B32" s="295"/>
      <c r="C32" s="295"/>
      <c r="D32" s="130" t="s">
        <v>343</v>
      </c>
      <c r="E32" s="295"/>
      <c r="F32" s="295"/>
      <c r="G32" s="295"/>
      <c r="H32" s="295"/>
      <c r="I32" s="318"/>
      <c r="J32" s="320"/>
      <c r="K32" s="295"/>
      <c r="L32" s="315"/>
      <c r="M32" s="315"/>
      <c r="N32" s="295"/>
      <c r="O32" s="193">
        <v>4</v>
      </c>
      <c r="P32" s="141" t="s">
        <v>344</v>
      </c>
      <c r="Q32" s="193" t="str">
        <f t="shared" si="0"/>
        <v>Probabilidad</v>
      </c>
      <c r="R32" s="193" t="s">
        <v>269</v>
      </c>
      <c r="S32" s="193" t="s">
        <v>270</v>
      </c>
      <c r="T32" s="194">
        <f>VLOOKUP(R32&amp;S32,Hoja1!$Q$4:$R$9,2,0)</f>
        <v>0.45</v>
      </c>
      <c r="U32" s="193" t="s">
        <v>271</v>
      </c>
      <c r="V32" s="193" t="s">
        <v>272</v>
      </c>
      <c r="W32" s="193" t="s">
        <v>273</v>
      </c>
      <c r="X32" s="194">
        <f>IF(Q32="Probabilidad",($J$29*T32),IF(Q32="Impacto"," "))</f>
        <v>0.18000000000000002</v>
      </c>
      <c r="Y32" s="194" t="str">
        <f>IF(Z32&lt;=20%,'Tabla probabilidad'!$B$5,IF(Z32&lt;=40%,'Tabla probabilidad'!$B$6,IF(Z32&lt;=60%,'Tabla probabilidad'!$B$7,IF(Z32&lt;=80%,'Tabla probabilidad'!$B$8,IF(Z32&lt;=100%,'Tabla probabilidad'!$B$9)))))</f>
        <v>Baja</v>
      </c>
      <c r="Z32" s="194">
        <f>IF(R32="Preventivo",(J29-(J29*T32)),IF(R32="Detectivo",(J29-(J29*T32)),IF(R32="Correctivo",(J29))))</f>
        <v>0.22</v>
      </c>
      <c r="AA32" s="320"/>
      <c r="AB32" s="320"/>
      <c r="AC32" s="194" t="str">
        <f t="shared" si="1"/>
        <v>Moderado</v>
      </c>
      <c r="AD32" s="194">
        <f>IF(Q32="Probabilidad",(($M$29-0)),IF(Q32="Impacto",($M$29-($M$29*T32))))</f>
        <v>0.6</v>
      </c>
      <c r="AE32" s="320"/>
      <c r="AF32" s="320"/>
      <c r="AG32" s="295"/>
      <c r="AH32" s="295"/>
      <c r="AI32" s="141" t="s">
        <v>503</v>
      </c>
      <c r="AJ32" s="222" t="s">
        <v>482</v>
      </c>
      <c r="AK32" s="223"/>
      <c r="AL32" s="224">
        <v>44652</v>
      </c>
      <c r="AM32" s="224">
        <v>44743</v>
      </c>
      <c r="AN32" s="446"/>
    </row>
    <row r="33" spans="1:34" x14ac:dyDescent="0.25">
      <c r="A33"/>
      <c r="B33"/>
      <c r="C33"/>
      <c r="E33"/>
      <c r="F33"/>
      <c r="G33"/>
      <c r="H33"/>
      <c r="I33"/>
      <c r="J33"/>
      <c r="K33"/>
      <c r="L33"/>
      <c r="M33"/>
      <c r="N33"/>
      <c r="O33"/>
      <c r="Q33"/>
      <c r="R33"/>
      <c r="S33"/>
      <c r="T33"/>
      <c r="U33"/>
      <c r="V33"/>
      <c r="W33"/>
      <c r="X33"/>
      <c r="Y33"/>
      <c r="Z33"/>
      <c r="AA33"/>
      <c r="AB33"/>
      <c r="AC33"/>
      <c r="AD33"/>
      <c r="AE33"/>
      <c r="AF33"/>
      <c r="AG33"/>
      <c r="AH33"/>
    </row>
    <row r="34" spans="1:34" x14ac:dyDescent="0.25">
      <c r="A34"/>
      <c r="B34"/>
      <c r="C34"/>
      <c r="E34"/>
      <c r="F34"/>
      <c r="G34"/>
      <c r="H34"/>
      <c r="I34"/>
      <c r="J34"/>
      <c r="K34"/>
      <c r="L34"/>
      <c r="M34"/>
      <c r="N34"/>
      <c r="O34"/>
      <c r="Q34"/>
      <c r="R34"/>
      <c r="S34"/>
      <c r="T34"/>
      <c r="U34"/>
      <c r="V34"/>
      <c r="W34"/>
      <c r="X34"/>
      <c r="Y34"/>
      <c r="Z34"/>
      <c r="AA34"/>
      <c r="AB34"/>
      <c r="AC34"/>
      <c r="AD34"/>
      <c r="AE34"/>
      <c r="AF34"/>
      <c r="AG34"/>
      <c r="AH34"/>
    </row>
    <row r="35" spans="1:34" x14ac:dyDescent="0.25">
      <c r="A35"/>
      <c r="B35"/>
      <c r="C35"/>
      <c r="E35"/>
      <c r="F35"/>
      <c r="G35"/>
      <c r="H35"/>
      <c r="I35"/>
      <c r="J35"/>
      <c r="K35"/>
      <c r="L35"/>
      <c r="M35"/>
      <c r="N35"/>
      <c r="O35"/>
      <c r="Q35"/>
      <c r="R35"/>
      <c r="S35"/>
      <c r="T35"/>
      <c r="U35"/>
      <c r="V35"/>
      <c r="W35"/>
      <c r="X35"/>
      <c r="Y35"/>
      <c r="Z35"/>
      <c r="AA35"/>
      <c r="AB35"/>
      <c r="AC35"/>
      <c r="AD35"/>
      <c r="AE35"/>
      <c r="AF35"/>
      <c r="AG35"/>
      <c r="AH35"/>
    </row>
    <row r="36" spans="1:34" x14ac:dyDescent="0.25">
      <c r="A36"/>
      <c r="B36"/>
      <c r="C36"/>
      <c r="E36"/>
      <c r="F36"/>
      <c r="G36"/>
      <c r="H36"/>
      <c r="I36"/>
      <c r="J36"/>
      <c r="K36"/>
      <c r="L36"/>
      <c r="M36"/>
      <c r="N36"/>
      <c r="O36"/>
      <c r="Q36"/>
      <c r="R36"/>
      <c r="S36"/>
      <c r="T36"/>
      <c r="U36"/>
      <c r="V36"/>
      <c r="W36"/>
      <c r="X36"/>
      <c r="Y36"/>
      <c r="Z36"/>
      <c r="AA36"/>
      <c r="AB36"/>
      <c r="AC36"/>
      <c r="AD36"/>
      <c r="AE36"/>
      <c r="AF36"/>
      <c r="AG36"/>
      <c r="AH36"/>
    </row>
    <row r="37" spans="1:34" x14ac:dyDescent="0.25">
      <c r="A37"/>
      <c r="B37"/>
      <c r="C37"/>
      <c r="E37"/>
      <c r="F37"/>
      <c r="G37"/>
      <c r="H37"/>
      <c r="I37"/>
      <c r="J37"/>
      <c r="K37"/>
      <c r="L37"/>
      <c r="M37"/>
      <c r="N37"/>
      <c r="O37"/>
      <c r="Q37"/>
      <c r="R37"/>
      <c r="S37"/>
      <c r="T37"/>
      <c r="U37"/>
      <c r="V37"/>
      <c r="W37"/>
      <c r="X37"/>
      <c r="Y37"/>
      <c r="Z37"/>
      <c r="AA37"/>
      <c r="AB37"/>
      <c r="AC37"/>
      <c r="AD37"/>
      <c r="AE37"/>
      <c r="AF37"/>
      <c r="AG37"/>
      <c r="AH37"/>
    </row>
    <row r="38" spans="1:34" x14ac:dyDescent="0.25">
      <c r="A38"/>
      <c r="B38"/>
      <c r="C38"/>
      <c r="E38"/>
      <c r="F38"/>
      <c r="G38"/>
      <c r="H38"/>
      <c r="I38"/>
      <c r="J38"/>
      <c r="K38"/>
      <c r="L38"/>
      <c r="M38"/>
      <c r="N38"/>
      <c r="O38"/>
      <c r="Q38"/>
      <c r="R38"/>
      <c r="S38"/>
      <c r="T38"/>
      <c r="U38"/>
      <c r="V38"/>
      <c r="W38"/>
      <c r="X38"/>
      <c r="Y38"/>
      <c r="Z38"/>
      <c r="AA38"/>
      <c r="AB38"/>
      <c r="AC38"/>
      <c r="AD38"/>
      <c r="AE38"/>
      <c r="AF38"/>
      <c r="AG38"/>
      <c r="AH38"/>
    </row>
    <row r="39" spans="1:34" x14ac:dyDescent="0.25">
      <c r="A39"/>
      <c r="B39"/>
      <c r="C39"/>
      <c r="E39"/>
      <c r="F39"/>
      <c r="G39"/>
      <c r="H39"/>
      <c r="I39"/>
      <c r="J39"/>
      <c r="K39"/>
      <c r="L39"/>
      <c r="M39"/>
      <c r="N39"/>
      <c r="O39"/>
      <c r="Q39"/>
      <c r="R39"/>
      <c r="S39"/>
      <c r="T39"/>
      <c r="U39"/>
      <c r="V39"/>
      <c r="W39"/>
      <c r="X39"/>
      <c r="Y39"/>
      <c r="Z39"/>
      <c r="AA39"/>
      <c r="AB39"/>
      <c r="AC39"/>
      <c r="AD39"/>
      <c r="AE39"/>
      <c r="AF39"/>
      <c r="AG39"/>
      <c r="AH39"/>
    </row>
    <row r="40" spans="1:34" x14ac:dyDescent="0.25">
      <c r="A40"/>
      <c r="B40"/>
      <c r="C40"/>
      <c r="E40"/>
      <c r="F40"/>
      <c r="G40"/>
      <c r="H40"/>
      <c r="I40"/>
      <c r="J40"/>
      <c r="K40"/>
      <c r="L40"/>
      <c r="M40"/>
      <c r="N40"/>
      <c r="O40"/>
      <c r="Q40"/>
      <c r="R40"/>
      <c r="S40"/>
      <c r="T40"/>
      <c r="U40"/>
      <c r="V40"/>
      <c r="W40"/>
      <c r="X40"/>
      <c r="Y40"/>
      <c r="Z40"/>
      <c r="AA40"/>
      <c r="AB40"/>
      <c r="AC40"/>
      <c r="AD40"/>
      <c r="AE40"/>
      <c r="AF40"/>
      <c r="AG40"/>
      <c r="AH40"/>
    </row>
    <row r="41" spans="1:34" x14ac:dyDescent="0.25">
      <c r="A41"/>
      <c r="B41"/>
      <c r="C41"/>
      <c r="E41"/>
      <c r="F41"/>
      <c r="G41"/>
      <c r="H41"/>
      <c r="I41"/>
      <c r="J41"/>
      <c r="K41"/>
      <c r="L41"/>
      <c r="M41"/>
      <c r="N41"/>
      <c r="O41"/>
      <c r="Q41"/>
      <c r="R41"/>
      <c r="S41"/>
      <c r="T41"/>
      <c r="U41"/>
      <c r="V41"/>
      <c r="W41"/>
      <c r="X41"/>
      <c r="Y41"/>
      <c r="Z41"/>
      <c r="AA41"/>
      <c r="AB41"/>
      <c r="AC41"/>
      <c r="AD41"/>
      <c r="AE41"/>
      <c r="AF41"/>
      <c r="AG41"/>
      <c r="AH41"/>
    </row>
    <row r="42" spans="1:34" x14ac:dyDescent="0.25">
      <c r="A42"/>
      <c r="B42"/>
      <c r="C42"/>
      <c r="E42"/>
      <c r="F42"/>
      <c r="G42"/>
      <c r="H42"/>
      <c r="I42"/>
      <c r="J42"/>
      <c r="K42"/>
      <c r="L42"/>
      <c r="M42"/>
      <c r="N42"/>
      <c r="O42"/>
      <c r="Q42"/>
      <c r="R42"/>
      <c r="S42"/>
      <c r="T42"/>
      <c r="U42"/>
      <c r="V42"/>
      <c r="W42"/>
      <c r="X42"/>
      <c r="Y42"/>
      <c r="Z42"/>
      <c r="AA42"/>
      <c r="AB42"/>
      <c r="AC42"/>
      <c r="AD42"/>
      <c r="AE42"/>
      <c r="AF42"/>
      <c r="AG42"/>
      <c r="AH42"/>
    </row>
    <row r="43" spans="1:34" x14ac:dyDescent="0.25">
      <c r="A43"/>
      <c r="B43"/>
      <c r="C43"/>
      <c r="E43"/>
      <c r="F43"/>
      <c r="G43"/>
      <c r="H43"/>
      <c r="I43"/>
      <c r="J43"/>
      <c r="K43"/>
      <c r="L43"/>
      <c r="M43"/>
      <c r="N43"/>
      <c r="O43"/>
      <c r="Q43"/>
      <c r="R43"/>
      <c r="S43"/>
      <c r="T43"/>
      <c r="U43"/>
      <c r="V43"/>
      <c r="W43"/>
      <c r="X43"/>
      <c r="Y43"/>
      <c r="Z43"/>
      <c r="AA43"/>
      <c r="AB43"/>
      <c r="AC43"/>
      <c r="AD43"/>
      <c r="AE43"/>
      <c r="AF43"/>
      <c r="AG43"/>
      <c r="AH43"/>
    </row>
    <row r="44" spans="1:34" x14ac:dyDescent="0.25">
      <c r="A44"/>
      <c r="B44"/>
      <c r="C44"/>
      <c r="E44"/>
      <c r="F44"/>
      <c r="G44"/>
      <c r="H44"/>
      <c r="I44"/>
      <c r="J44"/>
      <c r="K44"/>
      <c r="L44"/>
      <c r="M44"/>
      <c r="N44"/>
      <c r="O44"/>
      <c r="Q44"/>
      <c r="R44"/>
      <c r="S44"/>
      <c r="T44"/>
      <c r="U44"/>
      <c r="V44"/>
      <c r="W44"/>
      <c r="X44"/>
      <c r="Y44"/>
      <c r="Z44"/>
      <c r="AA44"/>
      <c r="AB44"/>
      <c r="AC44"/>
      <c r="AD44"/>
      <c r="AE44"/>
      <c r="AF44"/>
      <c r="AG44"/>
      <c r="AH44"/>
    </row>
    <row r="45" spans="1:34" x14ac:dyDescent="0.25">
      <c r="A45"/>
      <c r="B45"/>
      <c r="C45"/>
      <c r="E45"/>
      <c r="F45"/>
      <c r="G45"/>
      <c r="H45"/>
      <c r="I45"/>
      <c r="J45"/>
      <c r="K45"/>
      <c r="L45"/>
      <c r="M45"/>
      <c r="N45"/>
      <c r="O45"/>
      <c r="Q45"/>
      <c r="R45"/>
      <c r="S45"/>
      <c r="T45"/>
      <c r="U45"/>
      <c r="V45"/>
      <c r="W45"/>
      <c r="X45"/>
      <c r="Y45"/>
      <c r="Z45"/>
      <c r="AA45"/>
      <c r="AB45"/>
      <c r="AC45"/>
      <c r="AD45"/>
      <c r="AE45"/>
      <c r="AF45"/>
      <c r="AG45"/>
      <c r="AH45"/>
    </row>
    <row r="46" spans="1:34" x14ac:dyDescent="0.25">
      <c r="A46"/>
      <c r="B46"/>
      <c r="C46"/>
      <c r="E46"/>
      <c r="F46"/>
      <c r="G46"/>
      <c r="H46"/>
      <c r="I46"/>
      <c r="J46"/>
      <c r="K46"/>
      <c r="L46"/>
      <c r="M46"/>
      <c r="N46"/>
      <c r="O46"/>
      <c r="Q46"/>
      <c r="R46"/>
      <c r="S46"/>
      <c r="T46"/>
      <c r="U46"/>
      <c r="V46"/>
      <c r="W46"/>
      <c r="X46"/>
      <c r="Y46"/>
      <c r="Z46"/>
      <c r="AA46"/>
      <c r="AB46"/>
      <c r="AC46"/>
      <c r="AD46"/>
      <c r="AE46"/>
      <c r="AF46"/>
      <c r="AG46"/>
      <c r="AH46"/>
    </row>
    <row r="47" spans="1:34" x14ac:dyDescent="0.25">
      <c r="A47"/>
      <c r="B47"/>
      <c r="C47"/>
      <c r="E47"/>
      <c r="F47"/>
      <c r="G47"/>
      <c r="H47"/>
      <c r="I47"/>
      <c r="J47"/>
      <c r="K47"/>
      <c r="L47"/>
      <c r="M47"/>
      <c r="N47"/>
      <c r="O47"/>
      <c r="Q47"/>
      <c r="R47"/>
      <c r="S47"/>
      <c r="T47"/>
      <c r="U47"/>
      <c r="V47"/>
      <c r="W47"/>
      <c r="X47"/>
      <c r="Y47"/>
      <c r="Z47"/>
      <c r="AA47"/>
      <c r="AB47"/>
      <c r="AC47"/>
      <c r="AD47"/>
      <c r="AE47"/>
      <c r="AF47"/>
      <c r="AG47"/>
      <c r="AH47"/>
    </row>
    <row r="48" spans="1:34" x14ac:dyDescent="0.25">
      <c r="A48"/>
      <c r="B48"/>
      <c r="C48"/>
      <c r="E48"/>
      <c r="F48"/>
      <c r="G48"/>
      <c r="H48"/>
      <c r="I48"/>
      <c r="J48"/>
      <c r="K48"/>
      <c r="L48"/>
      <c r="M48"/>
      <c r="N48"/>
      <c r="O48"/>
      <c r="Q48"/>
      <c r="R48"/>
      <c r="S48"/>
      <c r="T48"/>
      <c r="U48"/>
      <c r="V48"/>
      <c r="W48"/>
      <c r="X48"/>
      <c r="Y48"/>
      <c r="Z48"/>
      <c r="AA48"/>
      <c r="AB48"/>
      <c r="AC48"/>
      <c r="AD48"/>
      <c r="AE48"/>
      <c r="AF48"/>
      <c r="AG48"/>
      <c r="AH48"/>
    </row>
    <row r="49" spans="1:34" x14ac:dyDescent="0.25">
      <c r="A49"/>
      <c r="B49"/>
      <c r="C49"/>
      <c r="E49"/>
      <c r="F49"/>
      <c r="G49"/>
      <c r="H49"/>
      <c r="I49"/>
      <c r="J49"/>
      <c r="K49"/>
      <c r="L49"/>
      <c r="M49"/>
      <c r="N49"/>
      <c r="O49"/>
      <c r="Q49"/>
      <c r="R49"/>
      <c r="S49"/>
      <c r="T49"/>
      <c r="U49"/>
      <c r="V49"/>
      <c r="W49"/>
      <c r="X49"/>
      <c r="Y49"/>
      <c r="Z49"/>
      <c r="AA49"/>
      <c r="AB49"/>
      <c r="AC49"/>
      <c r="AD49"/>
      <c r="AE49"/>
      <c r="AF49"/>
      <c r="AG49"/>
      <c r="AH49"/>
    </row>
    <row r="50" spans="1:34" x14ac:dyDescent="0.25">
      <c r="A50"/>
      <c r="B50"/>
      <c r="C50"/>
      <c r="E50"/>
      <c r="F50"/>
      <c r="G50"/>
      <c r="H50"/>
      <c r="I50"/>
      <c r="J50"/>
      <c r="K50"/>
      <c r="L50"/>
      <c r="M50"/>
      <c r="N50"/>
      <c r="O50"/>
      <c r="Q50"/>
      <c r="R50"/>
      <c r="S50"/>
      <c r="T50"/>
      <c r="U50"/>
      <c r="V50"/>
      <c r="W50"/>
      <c r="X50"/>
      <c r="Y50"/>
      <c r="Z50"/>
      <c r="AA50"/>
      <c r="AB50"/>
      <c r="AC50"/>
      <c r="AD50"/>
      <c r="AE50"/>
      <c r="AF50"/>
      <c r="AG50"/>
      <c r="AH50"/>
    </row>
    <row r="51" spans="1:34" x14ac:dyDescent="0.25">
      <c r="A51"/>
      <c r="B51"/>
      <c r="C51"/>
      <c r="E51"/>
      <c r="F51"/>
      <c r="G51"/>
      <c r="H51"/>
      <c r="I51"/>
      <c r="J51"/>
      <c r="K51"/>
      <c r="L51"/>
      <c r="M51"/>
      <c r="N51"/>
      <c r="O51"/>
      <c r="Q51"/>
      <c r="R51"/>
      <c r="S51"/>
      <c r="T51"/>
      <c r="U51"/>
      <c r="V51"/>
      <c r="W51"/>
      <c r="X51"/>
      <c r="Y51"/>
      <c r="Z51"/>
      <c r="AA51"/>
      <c r="AB51"/>
      <c r="AC51"/>
      <c r="AD51"/>
      <c r="AE51"/>
      <c r="AF51"/>
      <c r="AG51"/>
      <c r="AH51"/>
    </row>
    <row r="52" spans="1:34" x14ac:dyDescent="0.25">
      <c r="A52"/>
      <c r="B52"/>
      <c r="C52"/>
      <c r="E52"/>
      <c r="F52"/>
      <c r="G52"/>
      <c r="H52"/>
      <c r="I52"/>
      <c r="J52"/>
      <c r="K52"/>
      <c r="L52"/>
      <c r="M52"/>
      <c r="N52"/>
      <c r="O52"/>
      <c r="Q52"/>
      <c r="R52"/>
      <c r="S52"/>
      <c r="T52"/>
      <c r="U52"/>
      <c r="V52"/>
      <c r="W52"/>
      <c r="X52"/>
      <c r="Y52"/>
      <c r="Z52"/>
      <c r="AA52"/>
      <c r="AB52"/>
      <c r="AC52"/>
      <c r="AD52"/>
      <c r="AE52"/>
      <c r="AF52"/>
      <c r="AG52"/>
      <c r="AH52"/>
    </row>
    <row r="53" spans="1:34" x14ac:dyDescent="0.25">
      <c r="A53"/>
      <c r="B53"/>
      <c r="C53"/>
      <c r="E53"/>
      <c r="F53"/>
      <c r="G53"/>
      <c r="H53"/>
      <c r="I53"/>
      <c r="J53"/>
      <c r="K53"/>
      <c r="L53"/>
      <c r="M53"/>
      <c r="N53"/>
      <c r="O53"/>
      <c r="Q53"/>
      <c r="R53"/>
      <c r="S53"/>
      <c r="T53"/>
      <c r="U53"/>
      <c r="V53"/>
      <c r="W53"/>
      <c r="X53"/>
      <c r="Y53"/>
      <c r="Z53"/>
      <c r="AA53"/>
      <c r="AB53"/>
      <c r="AC53"/>
      <c r="AD53"/>
      <c r="AE53"/>
      <c r="AF53"/>
      <c r="AG53"/>
      <c r="AH53"/>
    </row>
    <row r="54" spans="1:34" x14ac:dyDescent="0.25">
      <c r="A54"/>
      <c r="B54"/>
      <c r="C54"/>
      <c r="E54"/>
      <c r="F54"/>
      <c r="G54"/>
      <c r="H54"/>
      <c r="I54"/>
      <c r="J54"/>
      <c r="K54"/>
      <c r="L54"/>
      <c r="M54"/>
      <c r="N54"/>
      <c r="O54"/>
      <c r="Q54"/>
      <c r="R54"/>
      <c r="S54"/>
      <c r="T54"/>
      <c r="U54"/>
      <c r="V54"/>
      <c r="W54"/>
      <c r="X54"/>
      <c r="Y54"/>
      <c r="Z54"/>
      <c r="AA54"/>
      <c r="AB54"/>
      <c r="AC54"/>
      <c r="AD54"/>
      <c r="AE54"/>
      <c r="AF54"/>
      <c r="AG54"/>
      <c r="AH54"/>
    </row>
    <row r="55" spans="1:34" x14ac:dyDescent="0.25">
      <c r="A55"/>
      <c r="B55"/>
      <c r="C55"/>
      <c r="E55"/>
      <c r="F55"/>
      <c r="G55"/>
      <c r="H55"/>
      <c r="I55"/>
      <c r="J55"/>
      <c r="K55"/>
      <c r="L55"/>
      <c r="M55"/>
      <c r="N55"/>
      <c r="O55"/>
      <c r="Q55"/>
      <c r="R55"/>
      <c r="S55"/>
      <c r="T55"/>
      <c r="U55"/>
      <c r="V55"/>
      <c r="W55"/>
      <c r="X55"/>
      <c r="Y55"/>
      <c r="Z55"/>
      <c r="AA55"/>
      <c r="AB55"/>
      <c r="AC55"/>
      <c r="AD55"/>
      <c r="AE55"/>
      <c r="AF55"/>
      <c r="AG55"/>
      <c r="AH55"/>
    </row>
    <row r="56" spans="1:34" x14ac:dyDescent="0.25">
      <c r="A56"/>
      <c r="B56"/>
      <c r="C56"/>
      <c r="E56"/>
      <c r="F56"/>
      <c r="G56"/>
      <c r="H56"/>
      <c r="I56"/>
      <c r="J56"/>
      <c r="K56"/>
      <c r="L56"/>
      <c r="M56"/>
      <c r="N56"/>
      <c r="O56"/>
      <c r="Q56"/>
      <c r="R56"/>
      <c r="S56"/>
      <c r="T56"/>
      <c r="U56"/>
      <c r="V56"/>
      <c r="W56"/>
      <c r="X56"/>
      <c r="Y56"/>
      <c r="Z56"/>
      <c r="AA56"/>
      <c r="AB56"/>
      <c r="AC56"/>
      <c r="AD56"/>
      <c r="AE56"/>
      <c r="AF56"/>
      <c r="AG56"/>
      <c r="AH56"/>
    </row>
    <row r="57" spans="1:34" x14ac:dyDescent="0.25">
      <c r="A57"/>
      <c r="B57"/>
      <c r="C57"/>
      <c r="E57"/>
      <c r="F57"/>
      <c r="G57"/>
      <c r="H57"/>
      <c r="I57"/>
      <c r="J57"/>
      <c r="K57"/>
      <c r="L57"/>
      <c r="M57"/>
      <c r="N57"/>
      <c r="O57"/>
      <c r="Q57"/>
      <c r="R57"/>
      <c r="S57"/>
      <c r="T57"/>
      <c r="U57"/>
      <c r="V57"/>
      <c r="W57"/>
      <c r="X57"/>
      <c r="Y57"/>
      <c r="Z57"/>
      <c r="AA57"/>
      <c r="AB57"/>
      <c r="AC57"/>
      <c r="AD57"/>
      <c r="AE57"/>
      <c r="AF57"/>
      <c r="AG57"/>
      <c r="AH57"/>
    </row>
    <row r="58" spans="1:34" x14ac:dyDescent="0.25">
      <c r="A58"/>
      <c r="B58"/>
      <c r="C58"/>
      <c r="E58"/>
      <c r="F58"/>
      <c r="G58"/>
      <c r="H58"/>
      <c r="I58"/>
      <c r="J58"/>
      <c r="K58"/>
      <c r="L58"/>
      <c r="M58"/>
      <c r="N58"/>
      <c r="O58"/>
      <c r="Q58"/>
      <c r="R58"/>
      <c r="S58"/>
      <c r="T58"/>
      <c r="U58"/>
      <c r="V58"/>
      <c r="W58"/>
      <c r="X58"/>
      <c r="Y58"/>
      <c r="Z58"/>
      <c r="AA58"/>
      <c r="AB58"/>
      <c r="AC58"/>
      <c r="AD58"/>
      <c r="AE58"/>
      <c r="AF58"/>
      <c r="AG58"/>
      <c r="AH58"/>
    </row>
    <row r="59" spans="1:34" x14ac:dyDescent="0.25">
      <c r="A59"/>
      <c r="B59"/>
      <c r="C59"/>
      <c r="E59"/>
      <c r="F59"/>
      <c r="G59"/>
      <c r="H59"/>
      <c r="I59"/>
      <c r="J59"/>
      <c r="K59"/>
      <c r="L59"/>
      <c r="M59"/>
      <c r="N59"/>
      <c r="O59"/>
      <c r="Q59"/>
      <c r="R59"/>
      <c r="S59"/>
      <c r="T59"/>
      <c r="U59"/>
      <c r="V59"/>
      <c r="W59"/>
      <c r="X59"/>
      <c r="Y59"/>
      <c r="Z59"/>
      <c r="AA59"/>
      <c r="AB59"/>
      <c r="AC59"/>
      <c r="AD59"/>
      <c r="AE59"/>
      <c r="AF59"/>
      <c r="AG59"/>
      <c r="AH59"/>
    </row>
    <row r="60" spans="1:34" x14ac:dyDescent="0.25">
      <c r="A60"/>
      <c r="B60"/>
      <c r="C60"/>
      <c r="E60"/>
      <c r="F60"/>
      <c r="G60"/>
      <c r="H60"/>
      <c r="I60"/>
      <c r="J60"/>
      <c r="K60"/>
      <c r="L60"/>
      <c r="M60"/>
      <c r="N60"/>
      <c r="O60"/>
      <c r="Q60"/>
      <c r="R60"/>
      <c r="S60"/>
      <c r="T60"/>
      <c r="U60"/>
      <c r="V60"/>
      <c r="W60"/>
      <c r="X60"/>
      <c r="Y60"/>
      <c r="Z60"/>
      <c r="AA60"/>
      <c r="AB60"/>
      <c r="AC60"/>
      <c r="AD60"/>
      <c r="AE60"/>
      <c r="AF60"/>
      <c r="AG60"/>
      <c r="AH60"/>
    </row>
    <row r="61" spans="1:34" x14ac:dyDescent="0.25">
      <c r="A61"/>
      <c r="B61"/>
      <c r="C61"/>
      <c r="E61"/>
      <c r="F61"/>
      <c r="G61"/>
      <c r="H61"/>
      <c r="I61"/>
      <c r="J61"/>
      <c r="K61"/>
      <c r="L61"/>
      <c r="M61"/>
      <c r="N61"/>
      <c r="O61"/>
      <c r="Q61"/>
      <c r="R61"/>
      <c r="S61"/>
      <c r="T61"/>
      <c r="U61"/>
      <c r="V61"/>
      <c r="W61"/>
      <c r="X61"/>
      <c r="Y61"/>
      <c r="Z61"/>
      <c r="AA61"/>
      <c r="AB61"/>
      <c r="AC61"/>
      <c r="AD61"/>
      <c r="AE61"/>
      <c r="AF61"/>
      <c r="AG61"/>
      <c r="AH61"/>
    </row>
    <row r="62" spans="1:34" x14ac:dyDescent="0.25">
      <c r="A62"/>
      <c r="B62"/>
      <c r="C62"/>
      <c r="E62"/>
      <c r="F62"/>
      <c r="G62"/>
      <c r="H62"/>
      <c r="I62"/>
      <c r="J62"/>
      <c r="K62"/>
      <c r="L62"/>
      <c r="M62"/>
      <c r="N62"/>
      <c r="O62"/>
      <c r="Q62"/>
      <c r="R62"/>
      <c r="S62"/>
      <c r="T62"/>
      <c r="U62"/>
      <c r="V62"/>
      <c r="W62"/>
      <c r="X62"/>
      <c r="Y62"/>
      <c r="Z62"/>
      <c r="AA62"/>
      <c r="AB62"/>
      <c r="AC62"/>
      <c r="AD62"/>
      <c r="AE62"/>
      <c r="AF62"/>
      <c r="AG62"/>
      <c r="AH62"/>
    </row>
  </sheetData>
  <mergeCells count="159">
    <mergeCell ref="I8:I9"/>
    <mergeCell ref="J8:J9"/>
    <mergeCell ref="K8:K9"/>
    <mergeCell ref="L8:L9"/>
    <mergeCell ref="A8:A9"/>
    <mergeCell ref="B8:B9"/>
    <mergeCell ref="C8:C9"/>
    <mergeCell ref="D8:D9"/>
    <mergeCell ref="E8:E9"/>
    <mergeCell ref="F8:F9"/>
    <mergeCell ref="A6:C6"/>
    <mergeCell ref="D6:N6"/>
    <mergeCell ref="A7:H7"/>
    <mergeCell ref="I7:N7"/>
    <mergeCell ref="O7:W7"/>
    <mergeCell ref="X7:AH7"/>
    <mergeCell ref="A1:C2"/>
    <mergeCell ref="D1:AH3"/>
    <mergeCell ref="A4:C4"/>
    <mergeCell ref="D4:N4"/>
    <mergeCell ref="O4:Q4"/>
    <mergeCell ref="A5:C5"/>
    <mergeCell ref="D5:N5"/>
    <mergeCell ref="AH8:AH9"/>
    <mergeCell ref="AI8:AI9"/>
    <mergeCell ref="AJ8:AK8"/>
    <mergeCell ref="AL8:AM8"/>
    <mergeCell ref="AN8:AN9"/>
    <mergeCell ref="A10:A12"/>
    <mergeCell ref="B10:B12"/>
    <mergeCell ref="C10:C12"/>
    <mergeCell ref="E10:E12"/>
    <mergeCell ref="F10:F12"/>
    <mergeCell ref="X8:X9"/>
    <mergeCell ref="Y8:Y9"/>
    <mergeCell ref="Z8:Z9"/>
    <mergeCell ref="AC8:AC9"/>
    <mergeCell ref="AD8:AD9"/>
    <mergeCell ref="AG8:AG9"/>
    <mergeCell ref="M8:M9"/>
    <mergeCell ref="N8:N9"/>
    <mergeCell ref="O8:O9"/>
    <mergeCell ref="P8:P9"/>
    <mergeCell ref="Q8:Q9"/>
    <mergeCell ref="R8:W8"/>
    <mergeCell ref="G8:G9"/>
    <mergeCell ref="H8:H9"/>
    <mergeCell ref="M10:M12"/>
    <mergeCell ref="N10:N12"/>
    <mergeCell ref="AA10:AA12"/>
    <mergeCell ref="AB10:AB12"/>
    <mergeCell ref="AE10:AE12"/>
    <mergeCell ref="AF10:AF12"/>
    <mergeCell ref="G10:G12"/>
    <mergeCell ref="H10:H12"/>
    <mergeCell ref="I10:I12"/>
    <mergeCell ref="J10:J12"/>
    <mergeCell ref="K10:K12"/>
    <mergeCell ref="L10:L12"/>
    <mergeCell ref="A16:A19"/>
    <mergeCell ref="B16:B19"/>
    <mergeCell ref="C16:C19"/>
    <mergeCell ref="E16:E19"/>
    <mergeCell ref="F16:F19"/>
    <mergeCell ref="J13:J15"/>
    <mergeCell ref="K13:K15"/>
    <mergeCell ref="L13:L15"/>
    <mergeCell ref="M13:M15"/>
    <mergeCell ref="A13:A15"/>
    <mergeCell ref="B13:B15"/>
    <mergeCell ref="C13:C15"/>
    <mergeCell ref="E13:E15"/>
    <mergeCell ref="F13:F15"/>
    <mergeCell ref="G13:G15"/>
    <mergeCell ref="H13:H15"/>
    <mergeCell ref="I13:I15"/>
    <mergeCell ref="M16:M19"/>
    <mergeCell ref="G16:G19"/>
    <mergeCell ref="H16:H19"/>
    <mergeCell ref="I16:I19"/>
    <mergeCell ref="J16:J19"/>
    <mergeCell ref="K16:K19"/>
    <mergeCell ref="L16:L19"/>
    <mergeCell ref="N13:N15"/>
    <mergeCell ref="AA13:AA15"/>
    <mergeCell ref="AG16:AG19"/>
    <mergeCell ref="N16:N19"/>
    <mergeCell ref="AA16:AA19"/>
    <mergeCell ref="AB16:AB19"/>
    <mergeCell ref="AE16:AE19"/>
    <mergeCell ref="AF16:AF19"/>
    <mergeCell ref="AB13:AB15"/>
    <mergeCell ref="AE13:AE15"/>
    <mergeCell ref="H20:H23"/>
    <mergeCell ref="I20:I23"/>
    <mergeCell ref="M24:M28"/>
    <mergeCell ref="G24:G28"/>
    <mergeCell ref="H24:H28"/>
    <mergeCell ref="I24:I28"/>
    <mergeCell ref="J24:J28"/>
    <mergeCell ref="K24:K28"/>
    <mergeCell ref="L24:L28"/>
    <mergeCell ref="AN10:AN12"/>
    <mergeCell ref="AN29:AN32"/>
    <mergeCell ref="AB29:AB32"/>
    <mergeCell ref="AE29:AE32"/>
    <mergeCell ref="AF29:AF32"/>
    <mergeCell ref="AG29:AG32"/>
    <mergeCell ref="AH29:AH32"/>
    <mergeCell ref="AF20:AF23"/>
    <mergeCell ref="AG20:AG23"/>
    <mergeCell ref="AH20:AH23"/>
    <mergeCell ref="AG24:AG28"/>
    <mergeCell ref="AH24:AH28"/>
    <mergeCell ref="AB20:AB23"/>
    <mergeCell ref="AE20:AE23"/>
    <mergeCell ref="AB24:AB28"/>
    <mergeCell ref="AE24:AE28"/>
    <mergeCell ref="AF13:AF15"/>
    <mergeCell ref="AG13:AG15"/>
    <mergeCell ref="AF24:AF28"/>
    <mergeCell ref="AH13:AH15"/>
    <mergeCell ref="AH16:AH19"/>
    <mergeCell ref="AG10:AG12"/>
    <mergeCell ref="AH10:AH12"/>
    <mergeCell ref="AN14:AN15"/>
    <mergeCell ref="A29:A32"/>
    <mergeCell ref="B29:B32"/>
    <mergeCell ref="C29:C32"/>
    <mergeCell ref="E29:E32"/>
    <mergeCell ref="F29:F32"/>
    <mergeCell ref="G29:G32"/>
    <mergeCell ref="H29:H32"/>
    <mergeCell ref="I29:I32"/>
    <mergeCell ref="N20:N23"/>
    <mergeCell ref="A24:A28"/>
    <mergeCell ref="B24:B28"/>
    <mergeCell ref="C24:C28"/>
    <mergeCell ref="E24:E28"/>
    <mergeCell ref="F24:F28"/>
    <mergeCell ref="J20:J23"/>
    <mergeCell ref="K20:K23"/>
    <mergeCell ref="L20:L23"/>
    <mergeCell ref="M20:M23"/>
    <mergeCell ref="A20:A23"/>
    <mergeCell ref="B20:B23"/>
    <mergeCell ref="C20:C23"/>
    <mergeCell ref="E20:E23"/>
    <mergeCell ref="F20:F23"/>
    <mergeCell ref="G20:G23"/>
    <mergeCell ref="AA20:AA23"/>
    <mergeCell ref="N24:N28"/>
    <mergeCell ref="AA24:AA28"/>
    <mergeCell ref="J29:J32"/>
    <mergeCell ref="K29:K32"/>
    <mergeCell ref="L29:L32"/>
    <mergeCell ref="M29:M32"/>
    <mergeCell ref="N29:N32"/>
    <mergeCell ref="AA29:AA32"/>
  </mergeCells>
  <conditionalFormatting sqref="I10">
    <cfRule type="containsText" dxfId="662" priority="199" operator="containsText" text="Muy Baja">
      <formula>NOT(ISERROR(SEARCH("Muy Baja",I10)))</formula>
    </cfRule>
    <cfRule type="containsText" dxfId="661" priority="200" operator="containsText" text="Baja">
      <formula>NOT(ISERROR(SEARCH("Baja",I10)))</formula>
    </cfRule>
    <cfRule type="containsText" dxfId="660" priority="202" operator="containsText" text="Muy Alta">
      <formula>NOT(ISERROR(SEARCH("Muy Alta",I10)))</formula>
    </cfRule>
    <cfRule type="containsText" dxfId="659" priority="203" operator="containsText" text="Alta">
      <formula>NOT(ISERROR(SEARCH("Alta",I10)))</formula>
    </cfRule>
    <cfRule type="containsText" dxfId="658" priority="204" operator="containsText" text="Media">
      <formula>NOT(ISERROR(SEARCH("Media",I10)))</formula>
    </cfRule>
    <cfRule type="containsText" dxfId="657" priority="205" operator="containsText" text="Media">
      <formula>NOT(ISERROR(SEARCH("Media",I10)))</formula>
    </cfRule>
    <cfRule type="containsText" dxfId="656" priority="206" operator="containsText" text="Media">
      <formula>NOT(ISERROR(SEARCH("Media",I10)))</formula>
    </cfRule>
    <cfRule type="containsText" dxfId="655" priority="207" operator="containsText" text="Muy Baja">
      <formula>NOT(ISERROR(SEARCH("Muy Baja",I10)))</formula>
    </cfRule>
    <cfRule type="containsText" dxfId="654" priority="208" operator="containsText" text="Baja">
      <formula>NOT(ISERROR(SEARCH("Baja",I10)))</formula>
    </cfRule>
    <cfRule type="containsText" dxfId="653" priority="209" operator="containsText" text="Muy Baja">
      <formula>NOT(ISERROR(SEARCH("Muy Baja",I10)))</formula>
    </cfRule>
    <cfRule type="containsText" dxfId="652" priority="210" operator="containsText" text="Muy Baja">
      <formula>NOT(ISERROR(SEARCH("Muy Baja",I10)))</formula>
    </cfRule>
    <cfRule type="containsText" dxfId="651" priority="211" operator="containsText" text="Muy Baja">
      <formula>NOT(ISERROR(SEARCH("Muy Baja",I10)))</formula>
    </cfRule>
    <cfRule type="containsText" dxfId="650" priority="212" operator="containsText" text="Muy Baja'Tabla probabilidad'!">
      <formula>NOT(ISERROR(SEARCH("Muy Baja'Tabla probabilidad'!",I10)))</formula>
    </cfRule>
    <cfRule type="containsText" dxfId="649" priority="213" operator="containsText" text="Muy bajo">
      <formula>NOT(ISERROR(SEARCH("Muy bajo",I10)))</formula>
    </cfRule>
    <cfRule type="containsText" dxfId="648" priority="214" operator="containsText" text="Alta">
      <formula>NOT(ISERROR(SEARCH("Alta",I10)))</formula>
    </cfRule>
    <cfRule type="containsText" dxfId="647" priority="215" operator="containsText" text="Media">
      <formula>NOT(ISERROR(SEARCH("Media",I10)))</formula>
    </cfRule>
    <cfRule type="containsText" dxfId="646" priority="216" operator="containsText" text="Baja">
      <formula>NOT(ISERROR(SEARCH("Baja",I10)))</formula>
    </cfRule>
    <cfRule type="containsText" dxfId="645" priority="217" operator="containsText" text="Muy baja">
      <formula>NOT(ISERROR(SEARCH("Muy baja",I10)))</formula>
    </cfRule>
    <cfRule type="cellIs" dxfId="644" priority="220" operator="between">
      <formula>1</formula>
      <formula>2</formula>
    </cfRule>
    <cfRule type="cellIs" dxfId="643" priority="221" operator="between">
      <formula>0</formula>
      <formula>2</formula>
    </cfRule>
  </conditionalFormatting>
  <conditionalFormatting sqref="I10">
    <cfRule type="containsText" dxfId="642" priority="201" operator="containsText" text="Muy Alta">
      <formula>NOT(ISERROR(SEARCH("Muy Alta",I10)))</formula>
    </cfRule>
  </conditionalFormatting>
  <conditionalFormatting sqref="L10 L16 L20 L24:L27 L29">
    <cfRule type="containsText" dxfId="641" priority="193" operator="containsText" text="Catastrófico">
      <formula>NOT(ISERROR(SEARCH("Catastrófico",L10)))</formula>
    </cfRule>
    <cfRule type="containsText" dxfId="640" priority="194" operator="containsText" text="Mayor">
      <formula>NOT(ISERROR(SEARCH("Mayor",L10)))</formula>
    </cfRule>
    <cfRule type="containsText" dxfId="639" priority="195" operator="containsText" text="Alta">
      <formula>NOT(ISERROR(SEARCH("Alta",L10)))</formula>
    </cfRule>
    <cfRule type="containsText" dxfId="638" priority="196" operator="containsText" text="Moderado">
      <formula>NOT(ISERROR(SEARCH("Moderado",L10)))</formula>
    </cfRule>
    <cfRule type="containsText" dxfId="637" priority="197" operator="containsText" text="Menor">
      <formula>NOT(ISERROR(SEARCH("Menor",L10)))</formula>
    </cfRule>
    <cfRule type="containsText" dxfId="636" priority="198" operator="containsText" text="Leve">
      <formula>NOT(ISERROR(SEARCH("Leve",L10)))</formula>
    </cfRule>
  </conditionalFormatting>
  <conditionalFormatting sqref="N10 N13 N16 N20">
    <cfRule type="containsText" dxfId="635" priority="188" operator="containsText" text="Extremo">
      <formula>NOT(ISERROR(SEARCH("Extremo",N10)))</formula>
    </cfRule>
    <cfRule type="containsText" dxfId="634" priority="189" operator="containsText" text="Alto">
      <formula>NOT(ISERROR(SEARCH("Alto",N10)))</formula>
    </cfRule>
    <cfRule type="containsText" dxfId="633" priority="190" operator="containsText" text="Bajo">
      <formula>NOT(ISERROR(SEARCH("Bajo",N10)))</formula>
    </cfRule>
    <cfRule type="containsText" dxfId="632" priority="191" operator="containsText" text="Moderado">
      <formula>NOT(ISERROR(SEARCH("Moderado",N10)))</formula>
    </cfRule>
    <cfRule type="containsText" dxfId="631" priority="192" operator="containsText" text="Extremo">
      <formula>NOT(ISERROR(SEARCH("Extremo",N10)))</formula>
    </cfRule>
  </conditionalFormatting>
  <conditionalFormatting sqref="M10 M13 M16 M20 M24:M27 M29">
    <cfRule type="containsText" dxfId="630" priority="182" operator="containsText" text="Catastrófico">
      <formula>NOT(ISERROR(SEARCH("Catastrófico",M10)))</formula>
    </cfRule>
    <cfRule type="containsText" dxfId="629" priority="183" operator="containsText" text="Mayor">
      <formula>NOT(ISERROR(SEARCH("Mayor",M10)))</formula>
    </cfRule>
    <cfRule type="containsText" dxfId="628" priority="184" operator="containsText" text="Alta">
      <formula>NOT(ISERROR(SEARCH("Alta",M10)))</formula>
    </cfRule>
    <cfRule type="containsText" dxfId="627" priority="185" operator="containsText" text="Moderado">
      <formula>NOT(ISERROR(SEARCH("Moderado",M10)))</formula>
    </cfRule>
    <cfRule type="containsText" dxfId="626" priority="186" operator="containsText" text="Menor">
      <formula>NOT(ISERROR(SEARCH("Menor",M10)))</formula>
    </cfRule>
    <cfRule type="containsText" dxfId="625" priority="187" operator="containsText" text="Leve">
      <formula>NOT(ISERROR(SEARCH("Leve",M10)))</formula>
    </cfRule>
  </conditionalFormatting>
  <conditionalFormatting sqref="Y10:Y12 Y16:Y19 Y29:Y32">
    <cfRule type="containsText" dxfId="624" priority="176" operator="containsText" text="Muy Alta">
      <formula>NOT(ISERROR(SEARCH("Muy Alta",Y10)))</formula>
    </cfRule>
    <cfRule type="containsText" dxfId="623" priority="177" operator="containsText" text="Alta">
      <formula>NOT(ISERROR(SEARCH("Alta",Y10)))</formula>
    </cfRule>
    <cfRule type="containsText" dxfId="622" priority="178" operator="containsText" text="Media">
      <formula>NOT(ISERROR(SEARCH("Media",Y10)))</formula>
    </cfRule>
    <cfRule type="containsText" dxfId="621" priority="179" operator="containsText" text="Muy Baja">
      <formula>NOT(ISERROR(SEARCH("Muy Baja",Y10)))</formula>
    </cfRule>
    <cfRule type="containsText" dxfId="620" priority="180" operator="containsText" text="Baja">
      <formula>NOT(ISERROR(SEARCH("Baja",Y10)))</formula>
    </cfRule>
    <cfRule type="containsText" dxfId="619" priority="181" operator="containsText" text="Muy Baja">
      <formula>NOT(ISERROR(SEARCH("Muy Baja",Y10)))</formula>
    </cfRule>
  </conditionalFormatting>
  <conditionalFormatting sqref="AC10:AC12 AC16:AC19 AC29:AC32">
    <cfRule type="containsText" dxfId="618" priority="171" operator="containsText" text="Catastrófico">
      <formula>NOT(ISERROR(SEARCH("Catastrófico",AC10)))</formula>
    </cfRule>
    <cfRule type="containsText" dxfId="617" priority="172" operator="containsText" text="Mayor">
      <formula>NOT(ISERROR(SEARCH("Mayor",AC10)))</formula>
    </cfRule>
    <cfRule type="containsText" dxfId="616" priority="173" operator="containsText" text="Moderado">
      <formula>NOT(ISERROR(SEARCH("Moderado",AC10)))</formula>
    </cfRule>
    <cfRule type="containsText" dxfId="615" priority="174" operator="containsText" text="Menor">
      <formula>NOT(ISERROR(SEARCH("Menor",AC10)))</formula>
    </cfRule>
    <cfRule type="containsText" dxfId="614" priority="175" operator="containsText" text="Leve">
      <formula>NOT(ISERROR(SEARCH("Leve",AC10)))</formula>
    </cfRule>
  </conditionalFormatting>
  <conditionalFormatting sqref="AG10">
    <cfRule type="containsText" dxfId="613" priority="162" operator="containsText" text="Extremo">
      <formula>NOT(ISERROR(SEARCH("Extremo",AG10)))</formula>
    </cfRule>
    <cfRule type="containsText" dxfId="612" priority="163" operator="containsText" text="Alto">
      <formula>NOT(ISERROR(SEARCH("Alto",AG10)))</formula>
    </cfRule>
    <cfRule type="containsText" dxfId="611" priority="164" operator="containsText" text="Moderado">
      <formula>NOT(ISERROR(SEARCH("Moderado",AG10)))</formula>
    </cfRule>
    <cfRule type="containsText" dxfId="610" priority="165" operator="containsText" text="Menor">
      <formula>NOT(ISERROR(SEARCH("Menor",AG10)))</formula>
    </cfRule>
    <cfRule type="containsText" dxfId="609" priority="166" operator="containsText" text="Bajo">
      <formula>NOT(ISERROR(SEARCH("Bajo",AG10)))</formula>
    </cfRule>
    <cfRule type="containsText" dxfId="608" priority="167" operator="containsText" text="Moderado">
      <formula>NOT(ISERROR(SEARCH("Moderado",AG10)))</formula>
    </cfRule>
    <cfRule type="containsText" dxfId="607" priority="168" operator="containsText" text="Extremo">
      <formula>NOT(ISERROR(SEARCH("Extremo",AG10)))</formula>
    </cfRule>
    <cfRule type="containsText" dxfId="606" priority="169" operator="containsText" text="Baja">
      <formula>NOT(ISERROR(SEARCH("Baja",AG10)))</formula>
    </cfRule>
    <cfRule type="containsText" dxfId="605" priority="170" operator="containsText" text="Alto">
      <formula>NOT(ISERROR(SEARCH("Alto",AG10)))</formula>
    </cfRule>
  </conditionalFormatting>
  <conditionalFormatting sqref="AA10:AA32">
    <cfRule type="containsText" dxfId="604" priority="7" operator="containsText" text="Muy Baja">
      <formula>NOT(ISERROR(SEARCH("Muy Baja",AA10)))</formula>
    </cfRule>
    <cfRule type="containsText" dxfId="603" priority="157" operator="containsText" text="Muy Alta">
      <formula>NOT(ISERROR(SEARCH("Muy Alta",AA10)))</formula>
    </cfRule>
    <cfRule type="containsText" dxfId="602" priority="158" operator="containsText" text="Alta">
      <formula>NOT(ISERROR(SEARCH("Alta",AA10)))</formula>
    </cfRule>
    <cfRule type="containsText" dxfId="601" priority="159" operator="containsText" text="Media">
      <formula>NOT(ISERROR(SEARCH("Media",AA10)))</formula>
    </cfRule>
    <cfRule type="containsText" dxfId="600" priority="160" operator="containsText" text="Baja">
      <formula>NOT(ISERROR(SEARCH("Baja",AA10)))</formula>
    </cfRule>
    <cfRule type="containsText" dxfId="599" priority="161" operator="containsText" text="Muy Baja">
      <formula>NOT(ISERROR(SEARCH("Muy Baja",AA10)))</formula>
    </cfRule>
  </conditionalFormatting>
  <conditionalFormatting sqref="AE10:AE12 AE16:AE19 AE29:AE32">
    <cfRule type="containsText" dxfId="598" priority="152" operator="containsText" text="Catastrófico">
      <formula>NOT(ISERROR(SEARCH("Catastrófico",AE10)))</formula>
    </cfRule>
    <cfRule type="containsText" dxfId="597" priority="153" operator="containsText" text="Moderado">
      <formula>NOT(ISERROR(SEARCH("Moderado",AE10)))</formula>
    </cfRule>
    <cfRule type="containsText" dxfId="596" priority="154" operator="containsText" text="Menor">
      <formula>NOT(ISERROR(SEARCH("Menor",AE10)))</formula>
    </cfRule>
    <cfRule type="containsText" dxfId="595" priority="155" operator="containsText" text="Leve">
      <formula>NOT(ISERROR(SEARCH("Leve",AE10)))</formula>
    </cfRule>
    <cfRule type="containsText" dxfId="594" priority="156" operator="containsText" text="Mayor">
      <formula>NOT(ISERROR(SEARCH("Mayor",AE10)))</formula>
    </cfRule>
  </conditionalFormatting>
  <conditionalFormatting sqref="I13 I16 I20">
    <cfRule type="containsText" dxfId="593" priority="129" operator="containsText" text="Muy Baja">
      <formula>NOT(ISERROR(SEARCH("Muy Baja",I13)))</formula>
    </cfRule>
    <cfRule type="containsText" dxfId="592" priority="130" operator="containsText" text="Baja">
      <formula>NOT(ISERROR(SEARCH("Baja",I13)))</formula>
    </cfRule>
    <cfRule type="containsText" dxfId="591" priority="132" operator="containsText" text="Muy Alta">
      <formula>NOT(ISERROR(SEARCH("Muy Alta",I13)))</formula>
    </cfRule>
    <cfRule type="containsText" dxfId="590" priority="133" operator="containsText" text="Alta">
      <formula>NOT(ISERROR(SEARCH("Alta",I13)))</formula>
    </cfRule>
    <cfRule type="containsText" dxfId="589" priority="134" operator="containsText" text="Media">
      <formula>NOT(ISERROR(SEARCH("Media",I13)))</formula>
    </cfRule>
    <cfRule type="containsText" dxfId="588" priority="135" operator="containsText" text="Media">
      <formula>NOT(ISERROR(SEARCH("Media",I13)))</formula>
    </cfRule>
    <cfRule type="containsText" dxfId="587" priority="136" operator="containsText" text="Media">
      <formula>NOT(ISERROR(SEARCH("Media",I13)))</formula>
    </cfRule>
    <cfRule type="containsText" dxfId="586" priority="137" operator="containsText" text="Muy Baja">
      <formula>NOT(ISERROR(SEARCH("Muy Baja",I13)))</formula>
    </cfRule>
    <cfRule type="containsText" dxfId="585" priority="138" operator="containsText" text="Baja">
      <formula>NOT(ISERROR(SEARCH("Baja",I13)))</formula>
    </cfRule>
    <cfRule type="containsText" dxfId="584" priority="139" operator="containsText" text="Muy Baja">
      <formula>NOT(ISERROR(SEARCH("Muy Baja",I13)))</formula>
    </cfRule>
    <cfRule type="containsText" dxfId="583" priority="140" operator="containsText" text="Muy Baja">
      <formula>NOT(ISERROR(SEARCH("Muy Baja",I13)))</formula>
    </cfRule>
    <cfRule type="containsText" dxfId="582" priority="141" operator="containsText" text="Muy Baja">
      <formula>NOT(ISERROR(SEARCH("Muy Baja",I13)))</formula>
    </cfRule>
    <cfRule type="containsText" dxfId="581" priority="142" operator="containsText" text="Muy Baja'Tabla probabilidad'!">
      <formula>NOT(ISERROR(SEARCH("Muy Baja'Tabla probabilidad'!",I13)))</formula>
    </cfRule>
    <cfRule type="containsText" dxfId="580" priority="143" operator="containsText" text="Muy bajo">
      <formula>NOT(ISERROR(SEARCH("Muy bajo",I13)))</formula>
    </cfRule>
    <cfRule type="containsText" dxfId="579" priority="144" operator="containsText" text="Alta">
      <formula>NOT(ISERROR(SEARCH("Alta",I13)))</formula>
    </cfRule>
    <cfRule type="containsText" dxfId="578" priority="145" operator="containsText" text="Media">
      <formula>NOT(ISERROR(SEARCH("Media",I13)))</formula>
    </cfRule>
    <cfRule type="containsText" dxfId="577" priority="146" operator="containsText" text="Baja">
      <formula>NOT(ISERROR(SEARCH("Baja",I13)))</formula>
    </cfRule>
    <cfRule type="containsText" dxfId="576" priority="147" operator="containsText" text="Muy baja">
      <formula>NOT(ISERROR(SEARCH("Muy baja",I13)))</formula>
    </cfRule>
    <cfRule type="cellIs" dxfId="575" priority="150" operator="between">
      <formula>1</formula>
      <formula>2</formula>
    </cfRule>
    <cfRule type="cellIs" dxfId="574" priority="151" operator="between">
      <formula>0</formula>
      <formula>2</formula>
    </cfRule>
  </conditionalFormatting>
  <conditionalFormatting sqref="I13 I16 I20">
    <cfRule type="containsText" dxfId="573" priority="131" operator="containsText" text="Muy Alta">
      <formula>NOT(ISERROR(SEARCH("Muy Alta",I13)))</formula>
    </cfRule>
  </conditionalFormatting>
  <conditionalFormatting sqref="Y13:Y15">
    <cfRule type="containsText" dxfId="572" priority="123" operator="containsText" text="Muy Alta">
      <formula>NOT(ISERROR(SEARCH("Muy Alta",Y13)))</formula>
    </cfRule>
    <cfRule type="containsText" dxfId="571" priority="124" operator="containsText" text="Alta">
      <formula>NOT(ISERROR(SEARCH("Alta",Y13)))</formula>
    </cfRule>
    <cfRule type="containsText" dxfId="570" priority="125" operator="containsText" text="Media">
      <formula>NOT(ISERROR(SEARCH("Media",Y13)))</formula>
    </cfRule>
    <cfRule type="containsText" dxfId="569" priority="126" operator="containsText" text="Muy Baja">
      <formula>NOT(ISERROR(SEARCH("Muy Baja",Y13)))</formula>
    </cfRule>
    <cfRule type="containsText" dxfId="568" priority="127" operator="containsText" text="Baja">
      <formula>NOT(ISERROR(SEARCH("Baja",Y13)))</formula>
    </cfRule>
    <cfRule type="containsText" dxfId="567" priority="128" operator="containsText" text="Muy Baja">
      <formula>NOT(ISERROR(SEARCH("Muy Baja",Y13)))</formula>
    </cfRule>
  </conditionalFormatting>
  <conditionalFormatting sqref="AC13:AC15">
    <cfRule type="containsText" dxfId="566" priority="118" operator="containsText" text="Catastrófico">
      <formula>NOT(ISERROR(SEARCH("Catastrófico",AC13)))</formula>
    </cfRule>
    <cfRule type="containsText" dxfId="565" priority="119" operator="containsText" text="Mayor">
      <formula>NOT(ISERROR(SEARCH("Mayor",AC13)))</formula>
    </cfRule>
    <cfRule type="containsText" dxfId="564" priority="120" operator="containsText" text="Moderado">
      <formula>NOT(ISERROR(SEARCH("Moderado",AC13)))</formula>
    </cfRule>
    <cfRule type="containsText" dxfId="563" priority="121" operator="containsText" text="Menor">
      <formula>NOT(ISERROR(SEARCH("Menor",AC13)))</formula>
    </cfRule>
    <cfRule type="containsText" dxfId="562" priority="122" operator="containsText" text="Leve">
      <formula>NOT(ISERROR(SEARCH("Leve",AC13)))</formula>
    </cfRule>
  </conditionalFormatting>
  <conditionalFormatting sqref="AG13">
    <cfRule type="containsText" dxfId="561" priority="109" operator="containsText" text="Extremo">
      <formula>NOT(ISERROR(SEARCH("Extremo",AG13)))</formula>
    </cfRule>
    <cfRule type="containsText" dxfId="560" priority="110" operator="containsText" text="Alto">
      <formula>NOT(ISERROR(SEARCH("Alto",AG13)))</formula>
    </cfRule>
    <cfRule type="containsText" dxfId="559" priority="111" operator="containsText" text="Moderado">
      <formula>NOT(ISERROR(SEARCH("Moderado",AG13)))</formula>
    </cfRule>
    <cfRule type="containsText" dxfId="558" priority="112" operator="containsText" text="Menor">
      <formula>NOT(ISERROR(SEARCH("Menor",AG13)))</formula>
    </cfRule>
    <cfRule type="containsText" dxfId="557" priority="113" operator="containsText" text="Bajo">
      <formula>NOT(ISERROR(SEARCH("Bajo",AG13)))</formula>
    </cfRule>
    <cfRule type="containsText" dxfId="556" priority="114" operator="containsText" text="Moderado">
      <formula>NOT(ISERROR(SEARCH("Moderado",AG13)))</formula>
    </cfRule>
    <cfRule type="containsText" dxfId="555" priority="115" operator="containsText" text="Extremo">
      <formula>NOT(ISERROR(SEARCH("Extremo",AG13)))</formula>
    </cfRule>
    <cfRule type="containsText" dxfId="554" priority="116" operator="containsText" text="Baja">
      <formula>NOT(ISERROR(SEARCH("Baja",AG13)))</formula>
    </cfRule>
    <cfRule type="containsText" dxfId="553" priority="117" operator="containsText" text="Alto">
      <formula>NOT(ISERROR(SEARCH("Alto",AG13)))</formula>
    </cfRule>
  </conditionalFormatting>
  <conditionalFormatting sqref="AE13:AE15">
    <cfRule type="containsText" dxfId="552" priority="104" operator="containsText" text="Catastrófico">
      <formula>NOT(ISERROR(SEARCH("Catastrófico",AE13)))</formula>
    </cfRule>
    <cfRule type="containsText" dxfId="551" priority="105" operator="containsText" text="Moderado">
      <formula>NOT(ISERROR(SEARCH("Moderado",AE13)))</formula>
    </cfRule>
    <cfRule type="containsText" dxfId="550" priority="106" operator="containsText" text="Menor">
      <formula>NOT(ISERROR(SEARCH("Menor",AE13)))</formula>
    </cfRule>
    <cfRule type="containsText" dxfId="549" priority="107" operator="containsText" text="Leve">
      <formula>NOT(ISERROR(SEARCH("Leve",AE13)))</formula>
    </cfRule>
    <cfRule type="containsText" dxfId="548" priority="108" operator="containsText" text="Mayor">
      <formula>NOT(ISERROR(SEARCH("Mayor",AE13)))</formula>
    </cfRule>
  </conditionalFormatting>
  <conditionalFormatting sqref="AG16">
    <cfRule type="containsText" dxfId="547" priority="95" operator="containsText" text="Extremo">
      <formula>NOT(ISERROR(SEARCH("Extremo",AG16)))</formula>
    </cfRule>
    <cfRule type="containsText" dxfId="546" priority="96" operator="containsText" text="Alto">
      <formula>NOT(ISERROR(SEARCH("Alto",AG16)))</formula>
    </cfRule>
    <cfRule type="containsText" dxfId="545" priority="97" operator="containsText" text="Moderado">
      <formula>NOT(ISERROR(SEARCH("Moderado",AG16)))</formula>
    </cfRule>
    <cfRule type="containsText" dxfId="544" priority="98" operator="containsText" text="Menor">
      <formula>NOT(ISERROR(SEARCH("Menor",AG16)))</formula>
    </cfRule>
    <cfRule type="containsText" dxfId="543" priority="99" operator="containsText" text="Bajo">
      <formula>NOT(ISERROR(SEARCH("Bajo",AG16)))</formula>
    </cfRule>
    <cfRule type="containsText" dxfId="542" priority="100" operator="containsText" text="Moderado">
      <formula>NOT(ISERROR(SEARCH("Moderado",AG16)))</formula>
    </cfRule>
    <cfRule type="containsText" dxfId="541" priority="101" operator="containsText" text="Extremo">
      <formula>NOT(ISERROR(SEARCH("Extremo",AG16)))</formula>
    </cfRule>
    <cfRule type="containsText" dxfId="540" priority="102" operator="containsText" text="Baja">
      <formula>NOT(ISERROR(SEARCH("Baja",AG16)))</formula>
    </cfRule>
    <cfRule type="containsText" dxfId="539" priority="103" operator="containsText" text="Alto">
      <formula>NOT(ISERROR(SEARCH("Alto",AG16)))</formula>
    </cfRule>
  </conditionalFormatting>
  <conditionalFormatting sqref="Y20:Y23">
    <cfRule type="containsText" dxfId="538" priority="89" operator="containsText" text="Muy Alta">
      <formula>NOT(ISERROR(SEARCH("Muy Alta",Y20)))</formula>
    </cfRule>
    <cfRule type="containsText" dxfId="537" priority="90" operator="containsText" text="Alta">
      <formula>NOT(ISERROR(SEARCH("Alta",Y20)))</formula>
    </cfRule>
    <cfRule type="containsText" dxfId="536" priority="91" operator="containsText" text="Media">
      <formula>NOT(ISERROR(SEARCH("Media",Y20)))</formula>
    </cfRule>
    <cfRule type="containsText" dxfId="535" priority="92" operator="containsText" text="Muy Baja">
      <formula>NOT(ISERROR(SEARCH("Muy Baja",Y20)))</formula>
    </cfRule>
    <cfRule type="containsText" dxfId="534" priority="93" operator="containsText" text="Baja">
      <formula>NOT(ISERROR(SEARCH("Baja",Y20)))</formula>
    </cfRule>
    <cfRule type="containsText" dxfId="533" priority="94" operator="containsText" text="Muy Baja">
      <formula>NOT(ISERROR(SEARCH("Muy Baja",Y20)))</formula>
    </cfRule>
  </conditionalFormatting>
  <conditionalFormatting sqref="AC20:AC23">
    <cfRule type="containsText" dxfId="532" priority="84" operator="containsText" text="Catastrófico">
      <formula>NOT(ISERROR(SEARCH("Catastrófico",AC20)))</formula>
    </cfRule>
    <cfRule type="containsText" dxfId="531" priority="85" operator="containsText" text="Mayor">
      <formula>NOT(ISERROR(SEARCH("Mayor",AC20)))</formula>
    </cfRule>
    <cfRule type="containsText" dxfId="530" priority="86" operator="containsText" text="Moderado">
      <formula>NOT(ISERROR(SEARCH("Moderado",AC20)))</formula>
    </cfRule>
    <cfRule type="containsText" dxfId="529" priority="87" operator="containsText" text="Menor">
      <formula>NOT(ISERROR(SEARCH("Menor",AC20)))</formula>
    </cfRule>
    <cfRule type="containsText" dxfId="528" priority="88" operator="containsText" text="Leve">
      <formula>NOT(ISERROR(SEARCH("Leve",AC20)))</formula>
    </cfRule>
  </conditionalFormatting>
  <conditionalFormatting sqref="AG20">
    <cfRule type="containsText" dxfId="527" priority="75" operator="containsText" text="Extremo">
      <formula>NOT(ISERROR(SEARCH("Extremo",AG20)))</formula>
    </cfRule>
    <cfRule type="containsText" dxfId="526" priority="76" operator="containsText" text="Alto">
      <formula>NOT(ISERROR(SEARCH("Alto",AG20)))</formula>
    </cfRule>
    <cfRule type="containsText" dxfId="525" priority="77" operator="containsText" text="Moderado">
      <formula>NOT(ISERROR(SEARCH("Moderado",AG20)))</formula>
    </cfRule>
    <cfRule type="containsText" dxfId="524" priority="78" operator="containsText" text="Menor">
      <formula>NOT(ISERROR(SEARCH("Menor",AG20)))</formula>
    </cfRule>
    <cfRule type="containsText" dxfId="523" priority="79" operator="containsText" text="Bajo">
      <formula>NOT(ISERROR(SEARCH("Bajo",AG20)))</formula>
    </cfRule>
    <cfRule type="containsText" dxfId="522" priority="80" operator="containsText" text="Moderado">
      <formula>NOT(ISERROR(SEARCH("Moderado",AG20)))</formula>
    </cfRule>
    <cfRule type="containsText" dxfId="521" priority="81" operator="containsText" text="Extremo">
      <formula>NOT(ISERROR(SEARCH("Extremo",AG20)))</formula>
    </cfRule>
    <cfRule type="containsText" dxfId="520" priority="82" operator="containsText" text="Baja">
      <formula>NOT(ISERROR(SEARCH("Baja",AG20)))</formula>
    </cfRule>
    <cfRule type="containsText" dxfId="519" priority="83" operator="containsText" text="Alto">
      <formula>NOT(ISERROR(SEARCH("Alto",AG20)))</formula>
    </cfRule>
  </conditionalFormatting>
  <conditionalFormatting sqref="AE20:AE23">
    <cfRule type="containsText" dxfId="518" priority="70" operator="containsText" text="Catastrófico">
      <formula>NOT(ISERROR(SEARCH("Catastrófico",AE20)))</formula>
    </cfRule>
    <cfRule type="containsText" dxfId="517" priority="71" operator="containsText" text="Moderado">
      <formula>NOT(ISERROR(SEARCH("Moderado",AE20)))</formula>
    </cfRule>
    <cfRule type="containsText" dxfId="516" priority="72" operator="containsText" text="Menor">
      <formula>NOT(ISERROR(SEARCH("Menor",AE20)))</formula>
    </cfRule>
    <cfRule type="containsText" dxfId="515" priority="73" operator="containsText" text="Leve">
      <formula>NOT(ISERROR(SEARCH("Leve",AE20)))</formula>
    </cfRule>
    <cfRule type="containsText" dxfId="514" priority="74" operator="containsText" text="Mayor">
      <formula>NOT(ISERROR(SEARCH("Mayor",AE20)))</formula>
    </cfRule>
  </conditionalFormatting>
  <conditionalFormatting sqref="N24:N27 N29">
    <cfRule type="containsText" dxfId="513" priority="65" operator="containsText" text="Extremo">
      <formula>NOT(ISERROR(SEARCH("Extremo",N24)))</formula>
    </cfRule>
    <cfRule type="containsText" dxfId="512" priority="66" operator="containsText" text="Alto">
      <formula>NOT(ISERROR(SEARCH("Alto",N24)))</formula>
    </cfRule>
    <cfRule type="containsText" dxfId="511" priority="67" operator="containsText" text="Bajo">
      <formula>NOT(ISERROR(SEARCH("Bajo",N24)))</formula>
    </cfRule>
    <cfRule type="containsText" dxfId="510" priority="68" operator="containsText" text="Moderado">
      <formula>NOT(ISERROR(SEARCH("Moderado",N24)))</formula>
    </cfRule>
    <cfRule type="containsText" dxfId="509" priority="69" operator="containsText" text="Extremo">
      <formula>NOT(ISERROR(SEARCH("Extremo",N24)))</formula>
    </cfRule>
  </conditionalFormatting>
  <conditionalFormatting sqref="I24:I27 I29">
    <cfRule type="containsText" dxfId="508" priority="42" operator="containsText" text="Muy Baja">
      <formula>NOT(ISERROR(SEARCH("Muy Baja",I24)))</formula>
    </cfRule>
    <cfRule type="containsText" dxfId="507" priority="43" operator="containsText" text="Baja">
      <formula>NOT(ISERROR(SEARCH("Baja",I24)))</formula>
    </cfRule>
    <cfRule type="containsText" dxfId="506" priority="45" operator="containsText" text="Muy Alta">
      <formula>NOT(ISERROR(SEARCH("Muy Alta",I24)))</formula>
    </cfRule>
    <cfRule type="containsText" dxfId="505" priority="46" operator="containsText" text="Alta">
      <formula>NOT(ISERROR(SEARCH("Alta",I24)))</formula>
    </cfRule>
    <cfRule type="containsText" dxfId="504" priority="47" operator="containsText" text="Media">
      <formula>NOT(ISERROR(SEARCH("Media",I24)))</formula>
    </cfRule>
    <cfRule type="containsText" dxfId="503" priority="48" operator="containsText" text="Media">
      <formula>NOT(ISERROR(SEARCH("Media",I24)))</formula>
    </cfRule>
    <cfRule type="containsText" dxfId="502" priority="49" operator="containsText" text="Media">
      <formula>NOT(ISERROR(SEARCH("Media",I24)))</formula>
    </cfRule>
    <cfRule type="containsText" dxfId="501" priority="50" operator="containsText" text="Muy Baja">
      <formula>NOT(ISERROR(SEARCH("Muy Baja",I24)))</formula>
    </cfRule>
    <cfRule type="containsText" dxfId="500" priority="51" operator="containsText" text="Baja">
      <formula>NOT(ISERROR(SEARCH("Baja",I24)))</formula>
    </cfRule>
    <cfRule type="containsText" dxfId="499" priority="52" operator="containsText" text="Muy Baja">
      <formula>NOT(ISERROR(SEARCH("Muy Baja",I24)))</formula>
    </cfRule>
    <cfRule type="containsText" dxfId="498" priority="53" operator="containsText" text="Muy Baja">
      <formula>NOT(ISERROR(SEARCH("Muy Baja",I24)))</formula>
    </cfRule>
    <cfRule type="containsText" dxfId="497" priority="54" operator="containsText" text="Muy Baja">
      <formula>NOT(ISERROR(SEARCH("Muy Baja",I24)))</formula>
    </cfRule>
    <cfRule type="containsText" dxfId="496" priority="55" operator="containsText" text="Muy Baja'Tabla probabilidad'!">
      <formula>NOT(ISERROR(SEARCH("Muy Baja'Tabla probabilidad'!",I24)))</formula>
    </cfRule>
    <cfRule type="containsText" dxfId="495" priority="56" operator="containsText" text="Muy bajo">
      <formula>NOT(ISERROR(SEARCH("Muy bajo",I24)))</formula>
    </cfRule>
    <cfRule type="containsText" dxfId="494" priority="57" operator="containsText" text="Alta">
      <formula>NOT(ISERROR(SEARCH("Alta",I24)))</formula>
    </cfRule>
    <cfRule type="containsText" dxfId="493" priority="58" operator="containsText" text="Media">
      <formula>NOT(ISERROR(SEARCH("Media",I24)))</formula>
    </cfRule>
    <cfRule type="containsText" dxfId="492" priority="59" operator="containsText" text="Baja">
      <formula>NOT(ISERROR(SEARCH("Baja",I24)))</formula>
    </cfRule>
    <cfRule type="containsText" dxfId="491" priority="60" operator="containsText" text="Muy baja">
      <formula>NOT(ISERROR(SEARCH("Muy baja",I24)))</formula>
    </cfRule>
    <cfRule type="cellIs" dxfId="490" priority="63" operator="between">
      <formula>1</formula>
      <formula>2</formula>
    </cfRule>
    <cfRule type="cellIs" dxfId="489" priority="64" operator="between">
      <formula>0</formula>
      <formula>2</formula>
    </cfRule>
  </conditionalFormatting>
  <conditionalFormatting sqref="I24:I27 I29">
    <cfRule type="containsText" dxfId="488" priority="44" operator="containsText" text="Muy Alta">
      <formula>NOT(ISERROR(SEARCH("Muy Alta",I24)))</formula>
    </cfRule>
  </conditionalFormatting>
  <conditionalFormatting sqref="Y24:Y28">
    <cfRule type="containsText" dxfId="487" priority="36" operator="containsText" text="Muy Alta">
      <formula>NOT(ISERROR(SEARCH("Muy Alta",Y24)))</formula>
    </cfRule>
    <cfRule type="containsText" dxfId="486" priority="37" operator="containsText" text="Alta">
      <formula>NOT(ISERROR(SEARCH("Alta",Y24)))</formula>
    </cfRule>
    <cfRule type="containsText" dxfId="485" priority="38" operator="containsText" text="Media">
      <formula>NOT(ISERROR(SEARCH("Media",Y24)))</formula>
    </cfRule>
    <cfRule type="containsText" dxfId="484" priority="39" operator="containsText" text="Muy Baja">
      <formula>NOT(ISERROR(SEARCH("Muy Baja",Y24)))</formula>
    </cfRule>
    <cfRule type="containsText" dxfId="483" priority="40" operator="containsText" text="Baja">
      <formula>NOT(ISERROR(SEARCH("Baja",Y24)))</formula>
    </cfRule>
    <cfRule type="containsText" dxfId="482" priority="41" operator="containsText" text="Muy Baja">
      <formula>NOT(ISERROR(SEARCH("Muy Baja",Y24)))</formula>
    </cfRule>
  </conditionalFormatting>
  <conditionalFormatting sqref="AC24:AC28">
    <cfRule type="containsText" dxfId="481" priority="31" operator="containsText" text="Catastrófico">
      <formula>NOT(ISERROR(SEARCH("Catastrófico",AC24)))</formula>
    </cfRule>
    <cfRule type="containsText" dxfId="480" priority="32" operator="containsText" text="Mayor">
      <formula>NOT(ISERROR(SEARCH("Mayor",AC24)))</formula>
    </cfRule>
    <cfRule type="containsText" dxfId="479" priority="33" operator="containsText" text="Moderado">
      <formula>NOT(ISERROR(SEARCH("Moderado",AC24)))</formula>
    </cfRule>
    <cfRule type="containsText" dxfId="478" priority="34" operator="containsText" text="Menor">
      <formula>NOT(ISERROR(SEARCH("Menor",AC24)))</formula>
    </cfRule>
    <cfRule type="containsText" dxfId="477" priority="35" operator="containsText" text="Leve">
      <formula>NOT(ISERROR(SEARCH("Leve",AC24)))</formula>
    </cfRule>
  </conditionalFormatting>
  <conditionalFormatting sqref="AG24:AG27">
    <cfRule type="containsText" dxfId="476" priority="22" operator="containsText" text="Extremo">
      <formula>NOT(ISERROR(SEARCH("Extremo",AG24)))</formula>
    </cfRule>
    <cfRule type="containsText" dxfId="475" priority="23" operator="containsText" text="Alto">
      <formula>NOT(ISERROR(SEARCH("Alto",AG24)))</formula>
    </cfRule>
    <cfRule type="containsText" dxfId="474" priority="24" operator="containsText" text="Moderado">
      <formula>NOT(ISERROR(SEARCH("Moderado",AG24)))</formula>
    </cfRule>
    <cfRule type="containsText" dxfId="473" priority="25" operator="containsText" text="Menor">
      <formula>NOT(ISERROR(SEARCH("Menor",AG24)))</formula>
    </cfRule>
    <cfRule type="containsText" dxfId="472" priority="26" operator="containsText" text="Bajo">
      <formula>NOT(ISERROR(SEARCH("Bajo",AG24)))</formula>
    </cfRule>
    <cfRule type="containsText" dxfId="471" priority="27" operator="containsText" text="Moderado">
      <formula>NOT(ISERROR(SEARCH("Moderado",AG24)))</formula>
    </cfRule>
    <cfRule type="containsText" dxfId="470" priority="28" operator="containsText" text="Extremo">
      <formula>NOT(ISERROR(SEARCH("Extremo",AG24)))</formula>
    </cfRule>
    <cfRule type="containsText" dxfId="469" priority="29" operator="containsText" text="Baja">
      <formula>NOT(ISERROR(SEARCH("Baja",AG24)))</formula>
    </cfRule>
    <cfRule type="containsText" dxfId="468" priority="30" operator="containsText" text="Alto">
      <formula>NOT(ISERROR(SEARCH("Alto",AG24)))</formula>
    </cfRule>
  </conditionalFormatting>
  <conditionalFormatting sqref="AE24:AE28">
    <cfRule type="containsText" dxfId="467" priority="17" operator="containsText" text="Catastrófico">
      <formula>NOT(ISERROR(SEARCH("Catastrófico",AE24)))</formula>
    </cfRule>
    <cfRule type="containsText" dxfId="466" priority="18" operator="containsText" text="Moderado">
      <formula>NOT(ISERROR(SEARCH("Moderado",AE24)))</formula>
    </cfRule>
    <cfRule type="containsText" dxfId="465" priority="19" operator="containsText" text="Menor">
      <formula>NOT(ISERROR(SEARCH("Menor",AE24)))</formula>
    </cfRule>
    <cfRule type="containsText" dxfId="464" priority="20" operator="containsText" text="Leve">
      <formula>NOT(ISERROR(SEARCH("Leve",AE24)))</formula>
    </cfRule>
    <cfRule type="containsText" dxfId="463" priority="21" operator="containsText" text="Mayor">
      <formula>NOT(ISERROR(SEARCH("Mayor",AE24)))</formula>
    </cfRule>
  </conditionalFormatting>
  <conditionalFormatting sqref="AG29">
    <cfRule type="containsText" dxfId="462" priority="8" operator="containsText" text="Extremo">
      <formula>NOT(ISERROR(SEARCH("Extremo",AG29)))</formula>
    </cfRule>
    <cfRule type="containsText" dxfId="461" priority="9" operator="containsText" text="Alto">
      <formula>NOT(ISERROR(SEARCH("Alto",AG29)))</formula>
    </cfRule>
    <cfRule type="containsText" dxfId="460" priority="10" operator="containsText" text="Moderado">
      <formula>NOT(ISERROR(SEARCH("Moderado",AG29)))</formula>
    </cfRule>
    <cfRule type="containsText" dxfId="459" priority="11" operator="containsText" text="Menor">
      <formula>NOT(ISERROR(SEARCH("Menor",AG29)))</formula>
    </cfRule>
    <cfRule type="containsText" dxfId="458" priority="12" operator="containsText" text="Bajo">
      <formula>NOT(ISERROR(SEARCH("Bajo",AG29)))</formula>
    </cfRule>
    <cfRule type="containsText" dxfId="457" priority="13" operator="containsText" text="Moderado">
      <formula>NOT(ISERROR(SEARCH("Moderado",AG29)))</formula>
    </cfRule>
    <cfRule type="containsText" dxfId="456" priority="14" operator="containsText" text="Extremo">
      <formula>NOT(ISERROR(SEARCH("Extremo",AG29)))</formula>
    </cfRule>
    <cfRule type="containsText" dxfId="455" priority="15" operator="containsText" text="Baja">
      <formula>NOT(ISERROR(SEARCH("Baja",AG29)))</formula>
    </cfRule>
    <cfRule type="containsText" dxfId="454" priority="16" operator="containsText" text="Alto">
      <formula>NOT(ISERROR(SEARCH("Alto",AG29)))</formula>
    </cfRule>
  </conditionalFormatting>
  <conditionalFormatting sqref="L13">
    <cfRule type="containsText" dxfId="453" priority="1" operator="containsText" text="Catastrófico">
      <formula>NOT(ISERROR(SEARCH("Catastrófico",L13)))</formula>
    </cfRule>
    <cfRule type="containsText" dxfId="452" priority="2" operator="containsText" text="Mayor">
      <formula>NOT(ISERROR(SEARCH("Mayor",L13)))</formula>
    </cfRule>
    <cfRule type="containsText" dxfId="451" priority="3" operator="containsText" text="Alta">
      <formula>NOT(ISERROR(SEARCH("Alta",L13)))</formula>
    </cfRule>
    <cfRule type="containsText" dxfId="450" priority="4" operator="containsText" text="Moderado">
      <formula>NOT(ISERROR(SEARCH("Moderado",L13)))</formula>
    </cfRule>
    <cfRule type="containsText" dxfId="449" priority="5" operator="containsText" text="Menor">
      <formula>NOT(ISERROR(SEARCH("Menor",L13)))</formula>
    </cfRule>
    <cfRule type="containsText" dxfId="448" priority="6" operator="containsText" text="Leve">
      <formula>NOT(ISERROR(SEARCH("Leve",L13)))</formula>
    </cfRule>
  </conditionalFormatting>
  <dataValidations count="4">
    <dataValidation allowBlank="1" showInputMessage="1" showErrorMessage="1" prompt="Seleccionar si el responsable es el responsable de las acciones es el nivel central" sqref="AJ8:AJ9" xr:uid="{92558D51-C635-4B80-BDEF-FD0DA2EF1D37}"/>
    <dataValidation allowBlank="1" showInputMessage="1" showErrorMessage="1" prompt="seleccionar si el responsable de ejecutar las acciones es el nivel central" sqref="AK9" xr:uid="{94F4EA6B-40EE-46B0-BD78-0591E9E508D4}"/>
    <dataValidation allowBlank="1" showInputMessage="1" showErrorMessage="1" prompt="Describir las actividades que se van a desarrollar para el proyecto" sqref="AI8" xr:uid="{4FFB1BBA-F18F-44BB-86DC-BAA401CA58BA}"/>
    <dataValidation allowBlank="1" showInputMessage="1" showErrorMessage="1" prompt="Enunciar cuál es el control" sqref="P10:P12 P16 AI10:AI12 AI18:AI20 AI16 P18:P20 P22:P28 AI22:AI28" xr:uid="{AB2FE665-8AA5-45BA-9186-BB71837CB8B3}"/>
  </dataValidations>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containsText" priority="218" operator="containsText" id="{B8598410-89BB-4DC8-8A78-08BBF7628356}">
            <xm:f>NOT(ISERROR(SEARCH('Tabla probabilidad'!$B$5,I10)))</xm:f>
            <xm:f>'Tabla probabilidad'!$B$5</xm:f>
            <x14:dxf>
              <font>
                <color rgb="FF006100"/>
              </font>
              <fill>
                <patternFill>
                  <bgColor rgb="FFC6EFCE"/>
                </patternFill>
              </fill>
            </x14:dxf>
          </x14:cfRule>
          <x14:cfRule type="containsText" priority="219" operator="containsText" id="{8FE388FF-8242-4B2E-8FB3-E57C45F740B4}">
            <xm:f>NOT(ISERROR(SEARCH('Tabla probabilidad'!$B$5,I10)))</xm:f>
            <xm:f>'Tabla probabilidad'!$B$5</xm:f>
            <x14:dxf>
              <font>
                <color rgb="FF9C0006"/>
              </font>
              <fill>
                <patternFill>
                  <bgColor rgb="FFFFC7CE"/>
                </patternFill>
              </fill>
            </x14:dxf>
          </x14:cfRule>
          <xm:sqref>I10</xm:sqref>
        </x14:conditionalFormatting>
        <x14:conditionalFormatting xmlns:xm="http://schemas.microsoft.com/office/excel/2006/main">
          <x14:cfRule type="containsText" priority="148" operator="containsText" id="{46919A64-5E28-4F73-A1BE-E699C50B791C}">
            <xm:f>NOT(ISERROR(SEARCH('Tabla probabilidad'!$B$5,I13)))</xm:f>
            <xm:f>'Tabla probabilidad'!$B$5</xm:f>
            <x14:dxf>
              <font>
                <color rgb="FF006100"/>
              </font>
              <fill>
                <patternFill>
                  <bgColor rgb="FFC6EFCE"/>
                </patternFill>
              </fill>
            </x14:dxf>
          </x14:cfRule>
          <x14:cfRule type="containsText" priority="149" operator="containsText" id="{077244DA-9D35-4D0A-8A12-83BE3E9A14B7}">
            <xm:f>NOT(ISERROR(SEARCH('Tabla probabilidad'!$B$5,I13)))</xm:f>
            <xm:f>'Tabla probabilidad'!$B$5</xm:f>
            <x14:dxf>
              <font>
                <color rgb="FF9C0006"/>
              </font>
              <fill>
                <patternFill>
                  <bgColor rgb="FFFFC7CE"/>
                </patternFill>
              </fill>
            </x14:dxf>
          </x14:cfRule>
          <xm:sqref>I13 I16 I20</xm:sqref>
        </x14:conditionalFormatting>
        <x14:conditionalFormatting xmlns:xm="http://schemas.microsoft.com/office/excel/2006/main">
          <x14:cfRule type="containsText" priority="61" operator="containsText" id="{1B0A0E70-3510-44C3-AC49-CC819B4D85AE}">
            <xm:f>NOT(ISERROR(SEARCH('Tabla probabilidad'!$B$5,I24)))</xm:f>
            <xm:f>'Tabla probabilidad'!$B$5</xm:f>
            <x14:dxf>
              <font>
                <color rgb="FF006100"/>
              </font>
              <fill>
                <patternFill>
                  <bgColor rgb="FFC6EFCE"/>
                </patternFill>
              </fill>
            </x14:dxf>
          </x14:cfRule>
          <x14:cfRule type="containsText" priority="62" operator="containsText" id="{BE3D93C7-1F09-41E4-A0E2-1F6EC70DDFBA}">
            <xm:f>NOT(ISERROR(SEARCH('Tabla probabilidad'!$B$5,I24)))</xm:f>
            <xm:f>'Tabla probabilidad'!$B$5</xm:f>
            <x14:dxf>
              <font>
                <color rgb="FF9C0006"/>
              </font>
              <fill>
                <patternFill>
                  <bgColor rgb="FFFFC7CE"/>
                </patternFill>
              </fill>
            </x14:dxf>
          </x14:cfRule>
          <xm:sqref>I24:I27 I29</xm:sqref>
        </x14:conditionalFormatting>
      </x14:conditionalFormattings>
    </ext>
    <ext xmlns:x14="http://schemas.microsoft.com/office/spreadsheetml/2009/9/main" uri="{CCE6A557-97BC-4b89-ADB6-D9C93CAAB3DF}">
      <x14:dataValidations xmlns:xm="http://schemas.microsoft.com/office/excel/2006/main" count="9">
        <x14:dataValidation type="list" allowBlank="1" showInputMessage="1" showErrorMessage="1" xr:uid="{C19E15F9-C8C7-49FE-B7E2-133984C5A4C0}">
          <x14:formula1>
            <xm:f>LISTA!$B$3:$B$9</xm:f>
          </x14:formula1>
          <xm:sqref>C10:C32</xm:sqref>
        </x14:dataValidation>
        <x14:dataValidation type="list" allowBlank="1" showInputMessage="1" showErrorMessage="1" xr:uid="{87DC1F61-6A07-4248-B89C-60D7D45C6B7B}">
          <x14:formula1>
            <xm:f>LISTA!$D$3:$D$31</xm:f>
          </x14:formula1>
          <xm:sqref>K10:K32</xm:sqref>
        </x14:dataValidation>
        <x14:dataValidation type="list" allowBlank="1" showInputMessage="1" showErrorMessage="1" xr:uid="{A1B691E5-F0C6-445D-9A00-C78E0048D8D0}">
          <x14:formula1>
            <xm:f>LISTA!$C$3:$C$10</xm:f>
          </x14:formula1>
          <xm:sqref>G10:G32</xm:sqref>
        </x14:dataValidation>
        <x14:dataValidation type="list" allowBlank="1" showInputMessage="1" showErrorMessage="1" xr:uid="{9016931B-8650-499B-AD8B-901B5C4130D3}">
          <x14:formula1>
            <xm:f>LISTA!$I$3:$I$4</xm:f>
          </x14:formula1>
          <xm:sqref>W10:W32</xm:sqref>
        </x14:dataValidation>
        <x14:dataValidation type="list" allowBlank="1" showInputMessage="1" showErrorMessage="1" xr:uid="{50923EB0-D921-4AEE-AE20-5B92540351DF}">
          <x14:formula1>
            <xm:f>LISTA!$H$3:$H$4</xm:f>
          </x14:formula1>
          <xm:sqref>V10:V32</xm:sqref>
        </x14:dataValidation>
        <x14:dataValidation type="list" allowBlank="1" showInputMessage="1" showErrorMessage="1" xr:uid="{0BBA789C-ABDF-4883-98C4-89B4B74E0025}">
          <x14:formula1>
            <xm:f>LISTA!$G$3:$G$4</xm:f>
          </x14:formula1>
          <xm:sqref>U10:U32</xm:sqref>
        </x14:dataValidation>
        <x14:dataValidation type="list" allowBlank="1" showInputMessage="1" showErrorMessage="1" xr:uid="{B9ECC8D2-09D2-4571-B971-5E07E99C7967}">
          <x14:formula1>
            <xm:f>LISTA!$F$3:$F$4</xm:f>
          </x14:formula1>
          <xm:sqref>S10:S32</xm:sqref>
        </x14:dataValidation>
        <x14:dataValidation type="list" allowBlank="1" showInputMessage="1" showErrorMessage="1" xr:uid="{A385E4F2-52C3-49AC-84F1-7592C8DF50E2}">
          <x14:formula1>
            <xm:f>LISTA!$E$3:$E$5</xm:f>
          </x14:formula1>
          <xm:sqref>R10:R32</xm:sqref>
        </x14:dataValidation>
        <x14:dataValidation type="list" allowBlank="1" showInputMessage="1" showErrorMessage="1" xr:uid="{A464F273-9DBA-43DB-89D9-857F0A882E2E}">
          <x14:formula1>
            <xm:f>LISTA!$K$3:$K$6</xm:f>
          </x14:formula1>
          <xm:sqref>AH10 AH13 AH16 AH20 AH24:AH27 AH29</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EF98B8-5605-4B30-BA00-B2CF9ED7E583}">
  <sheetPr>
    <tabColor theme="4" tint="-0.249977111117893"/>
  </sheetPr>
  <dimension ref="A1:KF62"/>
  <sheetViews>
    <sheetView zoomScale="85" zoomScaleNormal="85" workbookViewId="0">
      <pane xSplit="3" ySplit="9" topLeftCell="AI13" activePane="bottomRight" state="frozen"/>
      <selection pane="topRight"/>
      <selection pane="bottomLeft"/>
      <selection pane="bottomRight" activeCell="AN18" sqref="AN18"/>
    </sheetView>
  </sheetViews>
  <sheetFormatPr baseColWidth="10" defaultColWidth="11.42578125" defaultRowHeight="15" x14ac:dyDescent="0.25"/>
  <cols>
    <col min="1" max="1" width="11.42578125" style="29"/>
    <col min="2" max="2" width="24" style="29" customWidth="1"/>
    <col min="3" max="3" width="25.7109375" style="29" customWidth="1"/>
    <col min="4" max="4" width="28.28515625" style="191" customWidth="1"/>
    <col min="5" max="5" width="21.5703125" style="29" customWidth="1"/>
    <col min="6" max="6" width="30.7109375" style="29" customWidth="1"/>
    <col min="7" max="7" width="23.28515625" style="29" customWidth="1"/>
    <col min="8" max="8" width="12.140625" style="29" customWidth="1"/>
    <col min="9" max="9" width="13.28515625" style="29" customWidth="1"/>
    <col min="10" max="10" width="9.140625" style="29" customWidth="1"/>
    <col min="11" max="11" width="24.28515625" style="29" customWidth="1"/>
    <col min="12" max="12" width="22.85546875" style="29" customWidth="1"/>
    <col min="13" max="15" width="9.140625" style="29" customWidth="1"/>
    <col min="16" max="16" width="33.42578125" style="191" customWidth="1"/>
    <col min="17" max="17" width="13.140625" style="29" customWidth="1"/>
    <col min="18" max="20" width="9.140625" style="29" customWidth="1"/>
    <col min="21" max="21" width="14.5703125" style="29" customWidth="1"/>
    <col min="22" max="22" width="9.140625" style="29" customWidth="1"/>
    <col min="23" max="23" width="14" style="29" customWidth="1"/>
    <col min="24" max="24" width="38.5703125" style="29" customWidth="1"/>
    <col min="25" max="25" width="44.85546875" style="29" customWidth="1"/>
    <col min="26" max="26" width="6.5703125" style="29" customWidth="1"/>
    <col min="27" max="27" width="11.85546875" style="29" customWidth="1"/>
    <col min="28" max="28" width="10.85546875" style="29" customWidth="1"/>
    <col min="29" max="29" width="39.42578125" style="29" customWidth="1"/>
    <col min="30" max="30" width="6.5703125" style="29" customWidth="1"/>
    <col min="31" max="31" width="13.42578125" style="29" customWidth="1"/>
    <col min="32" max="32" width="9.140625" style="29" customWidth="1"/>
    <col min="33" max="33" width="13.42578125" style="29" customWidth="1"/>
    <col min="34" max="34" width="20.5703125" style="29" customWidth="1"/>
    <col min="35" max="35" width="35.7109375" style="26" customWidth="1"/>
    <col min="36" max="36" width="14.85546875" style="26" customWidth="1"/>
    <col min="37" max="37" width="9.140625" style="26" customWidth="1"/>
    <col min="38" max="39" width="14" style="26" customWidth="1"/>
    <col min="40" max="40" width="109.5703125" style="26" customWidth="1"/>
    <col min="41" max="292" width="11.42578125" style="26"/>
    <col min="293" max="16384" width="11.42578125" style="29"/>
  </cols>
  <sheetData>
    <row r="1" spans="1:292" s="214" customFormat="1" ht="6.6" customHeight="1" x14ac:dyDescent="0.3">
      <c r="A1" s="353"/>
      <c r="B1" s="354"/>
      <c r="C1" s="354"/>
      <c r="D1" s="443" t="s">
        <v>534</v>
      </c>
      <c r="E1" s="344"/>
      <c r="F1" s="344"/>
      <c r="G1" s="344"/>
      <c r="H1" s="344"/>
      <c r="I1" s="344"/>
      <c r="J1" s="344"/>
      <c r="K1" s="344"/>
      <c r="L1" s="344"/>
      <c r="M1" s="344"/>
      <c r="N1" s="344"/>
      <c r="O1" s="344"/>
      <c r="P1" s="344"/>
      <c r="Q1" s="344"/>
      <c r="R1" s="344"/>
      <c r="S1" s="344"/>
      <c r="T1" s="344"/>
      <c r="U1" s="344"/>
      <c r="V1" s="344"/>
      <c r="W1" s="344"/>
      <c r="X1" s="344"/>
      <c r="Y1" s="344"/>
      <c r="Z1" s="344"/>
      <c r="AA1" s="344"/>
      <c r="AB1" s="344"/>
      <c r="AC1" s="344"/>
      <c r="AD1" s="344"/>
      <c r="AE1" s="344"/>
      <c r="AF1" s="344"/>
      <c r="AG1" s="344"/>
      <c r="AH1" s="344"/>
      <c r="AI1" s="137"/>
      <c r="AJ1" s="137"/>
      <c r="AK1" s="137"/>
      <c r="AL1" s="137"/>
      <c r="AM1" s="137"/>
      <c r="AN1" s="137"/>
      <c r="AO1" s="137"/>
      <c r="AP1" s="137"/>
      <c r="AQ1" s="137"/>
      <c r="AR1" s="137"/>
      <c r="AS1" s="137"/>
      <c r="AT1" s="137"/>
      <c r="AU1" s="137"/>
      <c r="AV1" s="137"/>
      <c r="AW1" s="137"/>
      <c r="AX1" s="137"/>
      <c r="AY1" s="137"/>
      <c r="AZ1" s="137"/>
      <c r="BA1" s="137"/>
      <c r="BB1" s="137"/>
      <c r="BC1" s="137"/>
      <c r="BD1" s="137"/>
      <c r="BE1" s="137"/>
      <c r="BF1" s="137"/>
      <c r="BG1" s="137"/>
      <c r="BH1" s="137"/>
      <c r="BI1" s="137"/>
      <c r="BJ1" s="137"/>
      <c r="BK1" s="137"/>
      <c r="BL1" s="137"/>
      <c r="BM1" s="137"/>
      <c r="BN1" s="137"/>
      <c r="BO1" s="137"/>
      <c r="BP1" s="137"/>
      <c r="BQ1" s="137"/>
      <c r="BR1" s="137"/>
      <c r="BS1" s="137"/>
      <c r="BT1" s="137"/>
      <c r="BU1" s="137"/>
      <c r="BV1" s="137"/>
      <c r="BW1" s="137"/>
      <c r="BX1" s="137"/>
      <c r="BY1" s="137"/>
      <c r="BZ1" s="137"/>
      <c r="CA1" s="137"/>
      <c r="CB1" s="137"/>
      <c r="CC1" s="137"/>
      <c r="CD1" s="137"/>
      <c r="CE1" s="137"/>
      <c r="CF1" s="137"/>
      <c r="CG1" s="137"/>
      <c r="CH1" s="137"/>
      <c r="CI1" s="137"/>
      <c r="CJ1" s="137"/>
      <c r="CK1" s="137"/>
      <c r="CL1" s="137"/>
      <c r="CM1" s="137"/>
      <c r="CN1" s="137"/>
      <c r="CO1" s="137"/>
      <c r="CP1" s="137"/>
      <c r="CQ1" s="137"/>
      <c r="CR1" s="137"/>
      <c r="CS1" s="137"/>
      <c r="CT1" s="137"/>
      <c r="CU1" s="137"/>
      <c r="CV1" s="137"/>
      <c r="CW1" s="137"/>
      <c r="CX1" s="137"/>
      <c r="CY1" s="137"/>
      <c r="CZ1" s="137"/>
      <c r="DA1" s="137"/>
      <c r="DB1" s="137"/>
      <c r="DC1" s="137"/>
      <c r="DD1" s="137"/>
      <c r="DE1" s="137"/>
      <c r="DF1" s="137"/>
      <c r="DG1" s="137"/>
      <c r="DH1" s="137"/>
      <c r="DI1" s="137"/>
      <c r="DJ1" s="137"/>
      <c r="DK1" s="137"/>
      <c r="DL1" s="137"/>
      <c r="DM1" s="137"/>
      <c r="DN1" s="137"/>
      <c r="DO1" s="137"/>
      <c r="DP1" s="137"/>
      <c r="DQ1" s="137"/>
      <c r="DR1" s="137"/>
      <c r="DS1" s="137"/>
      <c r="DT1" s="137"/>
      <c r="DU1" s="137"/>
      <c r="DV1" s="137"/>
      <c r="DW1" s="137"/>
      <c r="DX1" s="137"/>
      <c r="DY1" s="137"/>
      <c r="DZ1" s="137"/>
      <c r="EA1" s="137"/>
      <c r="EB1" s="137"/>
      <c r="EC1" s="137"/>
      <c r="ED1" s="137"/>
      <c r="EE1" s="137"/>
      <c r="EF1" s="137"/>
      <c r="EG1" s="137"/>
      <c r="EH1" s="137"/>
      <c r="EI1" s="137"/>
      <c r="EJ1" s="137"/>
      <c r="EK1" s="137"/>
      <c r="EL1" s="137"/>
      <c r="EM1" s="137"/>
      <c r="EN1" s="137"/>
      <c r="EO1" s="137"/>
      <c r="EP1" s="137"/>
      <c r="EQ1" s="137"/>
      <c r="ER1" s="137"/>
      <c r="ES1" s="137"/>
      <c r="ET1" s="137"/>
      <c r="EU1" s="137"/>
      <c r="EV1" s="137"/>
      <c r="EW1" s="137"/>
      <c r="EX1" s="137"/>
      <c r="EY1" s="137"/>
      <c r="EZ1" s="137"/>
      <c r="FA1" s="137"/>
      <c r="FB1" s="137"/>
      <c r="FC1" s="137"/>
      <c r="FD1" s="137"/>
      <c r="FE1" s="137"/>
      <c r="FF1" s="137"/>
      <c r="FG1" s="137"/>
      <c r="FH1" s="137"/>
      <c r="FI1" s="137"/>
      <c r="FJ1" s="137"/>
      <c r="FK1" s="137"/>
      <c r="FL1" s="137"/>
      <c r="FM1" s="137"/>
      <c r="FN1" s="137"/>
      <c r="FO1" s="137"/>
      <c r="FP1" s="137"/>
      <c r="FQ1" s="137"/>
      <c r="FR1" s="137"/>
      <c r="FS1" s="137"/>
      <c r="FT1" s="137"/>
      <c r="FU1" s="137"/>
      <c r="FV1" s="137"/>
      <c r="FW1" s="137"/>
      <c r="FX1" s="137"/>
      <c r="FY1" s="137"/>
      <c r="FZ1" s="137"/>
      <c r="GA1" s="137"/>
      <c r="GB1" s="137"/>
      <c r="GC1" s="137"/>
      <c r="GD1" s="137"/>
      <c r="GE1" s="137"/>
      <c r="GF1" s="137"/>
      <c r="GG1" s="137"/>
      <c r="GH1" s="137"/>
      <c r="GI1" s="137"/>
      <c r="GJ1" s="137"/>
      <c r="GK1" s="137"/>
      <c r="GL1" s="137"/>
      <c r="GM1" s="137"/>
      <c r="GN1" s="137"/>
      <c r="GO1" s="137"/>
      <c r="GP1" s="137"/>
      <c r="GQ1" s="137"/>
      <c r="GR1" s="137"/>
      <c r="GS1" s="137"/>
      <c r="GT1" s="137"/>
      <c r="GU1" s="137"/>
      <c r="GV1" s="137"/>
      <c r="GW1" s="137"/>
      <c r="GX1" s="137"/>
      <c r="GY1" s="137"/>
      <c r="GZ1" s="137"/>
      <c r="HA1" s="137"/>
      <c r="HB1" s="137"/>
      <c r="HC1" s="137"/>
      <c r="HD1" s="137"/>
      <c r="HE1" s="137"/>
      <c r="HF1" s="137"/>
      <c r="HG1" s="137"/>
      <c r="HH1" s="137"/>
      <c r="HI1" s="137"/>
      <c r="HJ1" s="137"/>
      <c r="HK1" s="137"/>
      <c r="HL1" s="137"/>
      <c r="HM1" s="137"/>
      <c r="HN1" s="137"/>
      <c r="HO1" s="137"/>
      <c r="HP1" s="137"/>
      <c r="HQ1" s="137"/>
      <c r="HR1" s="137"/>
      <c r="HS1" s="137"/>
      <c r="HT1" s="137"/>
      <c r="HU1" s="137"/>
      <c r="HV1" s="137"/>
      <c r="HW1" s="137"/>
      <c r="HX1" s="137"/>
      <c r="HY1" s="137"/>
      <c r="HZ1" s="137"/>
      <c r="IA1" s="137"/>
      <c r="IB1" s="137"/>
      <c r="IC1" s="137"/>
      <c r="ID1" s="137"/>
      <c r="IE1" s="137"/>
      <c r="IF1" s="137"/>
      <c r="IG1" s="137"/>
      <c r="IH1" s="137"/>
      <c r="II1" s="137"/>
      <c r="IJ1" s="137"/>
      <c r="IK1" s="137"/>
      <c r="IL1" s="137"/>
      <c r="IM1" s="137"/>
      <c r="IN1" s="137"/>
      <c r="IO1" s="137"/>
      <c r="IP1" s="137"/>
      <c r="IQ1" s="137"/>
      <c r="IR1" s="137"/>
      <c r="IS1" s="137"/>
      <c r="IT1" s="137"/>
      <c r="IU1" s="137"/>
      <c r="IV1" s="137"/>
      <c r="IW1" s="137"/>
      <c r="IX1" s="137"/>
      <c r="IY1" s="137"/>
      <c r="IZ1" s="137"/>
      <c r="JA1" s="137"/>
      <c r="JB1" s="137"/>
      <c r="JC1" s="137"/>
      <c r="JD1" s="137"/>
      <c r="JE1" s="137"/>
      <c r="JF1" s="137"/>
      <c r="JG1" s="137"/>
      <c r="JH1" s="137"/>
      <c r="JI1" s="137"/>
      <c r="JJ1" s="137"/>
      <c r="JK1" s="137"/>
      <c r="JL1" s="137"/>
      <c r="JM1" s="137"/>
      <c r="JN1" s="137"/>
      <c r="JO1" s="137"/>
      <c r="JP1" s="137"/>
      <c r="JQ1" s="137"/>
      <c r="JR1" s="137"/>
      <c r="JS1" s="137"/>
      <c r="JT1" s="137"/>
      <c r="JU1" s="137"/>
      <c r="JV1" s="137"/>
      <c r="JW1" s="137"/>
      <c r="JX1" s="137"/>
      <c r="JY1" s="137"/>
      <c r="JZ1" s="137"/>
      <c r="KA1" s="137"/>
      <c r="KB1" s="137"/>
      <c r="KC1" s="137"/>
      <c r="KD1" s="137"/>
      <c r="KE1" s="137"/>
      <c r="KF1" s="137"/>
    </row>
    <row r="2" spans="1:292" s="214" customFormat="1" ht="12" customHeight="1" x14ac:dyDescent="0.3">
      <c r="A2" s="355"/>
      <c r="B2" s="356"/>
      <c r="C2" s="356"/>
      <c r="D2" s="345"/>
      <c r="E2" s="345"/>
      <c r="F2" s="345"/>
      <c r="G2" s="345"/>
      <c r="H2" s="345"/>
      <c r="I2" s="345"/>
      <c r="J2" s="345"/>
      <c r="K2" s="345"/>
      <c r="L2" s="345"/>
      <c r="M2" s="345"/>
      <c r="N2" s="345"/>
      <c r="O2" s="345"/>
      <c r="P2" s="345"/>
      <c r="Q2" s="345"/>
      <c r="R2" s="345"/>
      <c r="S2" s="345"/>
      <c r="T2" s="345"/>
      <c r="U2" s="345"/>
      <c r="V2" s="345"/>
      <c r="W2" s="345"/>
      <c r="X2" s="345"/>
      <c r="Y2" s="345"/>
      <c r="Z2" s="345"/>
      <c r="AA2" s="345"/>
      <c r="AB2" s="345"/>
      <c r="AC2" s="345"/>
      <c r="AD2" s="345"/>
      <c r="AE2" s="345"/>
      <c r="AF2" s="345"/>
      <c r="AG2" s="345"/>
      <c r="AH2" s="345"/>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row>
    <row r="3" spans="1:292" s="214" customFormat="1" ht="4.9000000000000004" customHeight="1" x14ac:dyDescent="0.3">
      <c r="A3" s="2"/>
      <c r="B3" s="2"/>
      <c r="C3" s="3"/>
      <c r="D3" s="345"/>
      <c r="E3" s="345"/>
      <c r="F3" s="345"/>
      <c r="G3" s="345"/>
      <c r="H3" s="345"/>
      <c r="I3" s="345"/>
      <c r="J3" s="345"/>
      <c r="K3" s="345"/>
      <c r="L3" s="345"/>
      <c r="M3" s="345"/>
      <c r="N3" s="345"/>
      <c r="O3" s="345"/>
      <c r="P3" s="345"/>
      <c r="Q3" s="345"/>
      <c r="R3" s="345"/>
      <c r="S3" s="345"/>
      <c r="T3" s="345"/>
      <c r="U3" s="345"/>
      <c r="V3" s="345"/>
      <c r="W3" s="345"/>
      <c r="X3" s="345"/>
      <c r="Y3" s="345"/>
      <c r="Z3" s="345"/>
      <c r="AA3" s="345"/>
      <c r="AB3" s="345"/>
      <c r="AC3" s="345"/>
      <c r="AD3" s="345"/>
      <c r="AE3" s="345"/>
      <c r="AF3" s="345"/>
      <c r="AG3" s="345"/>
      <c r="AH3" s="345"/>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row>
    <row r="4" spans="1:292" s="214" customFormat="1" ht="16.899999999999999" customHeight="1" x14ac:dyDescent="0.3">
      <c r="A4" s="347" t="s">
        <v>227</v>
      </c>
      <c r="B4" s="348"/>
      <c r="C4" s="349"/>
      <c r="D4" s="350" t="s">
        <v>228</v>
      </c>
      <c r="E4" s="351"/>
      <c r="F4" s="351"/>
      <c r="G4" s="351"/>
      <c r="H4" s="351"/>
      <c r="I4" s="351"/>
      <c r="J4" s="351"/>
      <c r="K4" s="351"/>
      <c r="L4" s="351"/>
      <c r="M4" s="351"/>
      <c r="N4" s="351"/>
      <c r="O4" s="352"/>
      <c r="P4" s="352"/>
      <c r="Q4" s="352"/>
      <c r="R4" s="1"/>
      <c r="S4" s="1"/>
      <c r="T4" s="1"/>
      <c r="U4" s="1"/>
      <c r="V4" s="1"/>
      <c r="W4" s="1"/>
      <c r="X4" s="1"/>
      <c r="Y4" s="1"/>
      <c r="Z4" s="1"/>
      <c r="AA4" s="1"/>
      <c r="AB4" s="1"/>
      <c r="AC4" s="1"/>
      <c r="AD4" s="1"/>
      <c r="AE4" s="1"/>
      <c r="AF4" s="1"/>
      <c r="AG4" s="1"/>
      <c r="AH4" s="1"/>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row>
    <row r="5" spans="1:292" s="214" customFormat="1" ht="58.5" customHeight="1" x14ac:dyDescent="0.3">
      <c r="A5" s="347" t="s">
        <v>229</v>
      </c>
      <c r="B5" s="348"/>
      <c r="C5" s="349"/>
      <c r="D5" s="357" t="s">
        <v>22</v>
      </c>
      <c r="E5" s="358"/>
      <c r="F5" s="358"/>
      <c r="G5" s="358"/>
      <c r="H5" s="358"/>
      <c r="I5" s="358"/>
      <c r="J5" s="358"/>
      <c r="K5" s="358"/>
      <c r="L5" s="358"/>
      <c r="M5" s="358"/>
      <c r="N5" s="358"/>
      <c r="O5" s="1"/>
      <c r="P5" s="192"/>
      <c r="Q5" s="1"/>
      <c r="R5" s="1"/>
      <c r="S5" s="1"/>
      <c r="T5" s="1"/>
      <c r="U5" s="1"/>
      <c r="V5" s="1"/>
      <c r="W5" s="1"/>
      <c r="X5" s="1"/>
      <c r="Y5" s="1"/>
      <c r="Z5" s="1"/>
      <c r="AA5" s="1"/>
      <c r="AB5" s="1"/>
      <c r="AC5" s="1"/>
      <c r="AD5" s="1"/>
      <c r="AE5" s="1"/>
      <c r="AF5" s="1"/>
      <c r="AG5" s="1"/>
      <c r="AH5" s="1"/>
      <c r="AI5" s="138"/>
      <c r="AJ5" s="138"/>
      <c r="AK5" s="138"/>
      <c r="AL5" s="138"/>
      <c r="AM5" s="138"/>
      <c r="AN5" s="138"/>
      <c r="AO5" s="137"/>
      <c r="AP5" s="137"/>
      <c r="AQ5" s="137"/>
      <c r="AR5" s="137"/>
      <c r="AS5" s="137"/>
      <c r="AT5" s="137"/>
      <c r="AU5" s="137"/>
      <c r="AV5" s="137"/>
      <c r="AW5" s="137"/>
      <c r="AX5" s="137"/>
      <c r="AY5" s="137"/>
      <c r="AZ5" s="137"/>
      <c r="BA5" s="137"/>
      <c r="BB5" s="137"/>
      <c r="BC5" s="137"/>
      <c r="BD5" s="137"/>
      <c r="BE5" s="137"/>
      <c r="BF5" s="137"/>
      <c r="BG5" s="137"/>
      <c r="BH5" s="137"/>
      <c r="BI5" s="137"/>
      <c r="BJ5" s="137"/>
      <c r="BK5" s="137"/>
      <c r="BL5" s="137"/>
      <c r="BM5" s="137"/>
      <c r="BN5" s="137"/>
      <c r="BO5" s="137"/>
      <c r="BP5" s="137"/>
      <c r="BQ5" s="137"/>
      <c r="BR5" s="137"/>
      <c r="BS5" s="137"/>
      <c r="BT5" s="137"/>
      <c r="BU5" s="137"/>
      <c r="BV5" s="137"/>
      <c r="BW5" s="137"/>
      <c r="BX5" s="137"/>
      <c r="BY5" s="137"/>
      <c r="BZ5" s="137"/>
      <c r="CA5" s="137"/>
      <c r="CB5" s="137"/>
      <c r="CC5" s="137"/>
      <c r="CD5" s="137"/>
      <c r="CE5" s="137"/>
      <c r="CF5" s="137"/>
      <c r="CG5" s="137"/>
      <c r="CH5" s="137"/>
      <c r="CI5" s="137"/>
      <c r="CJ5" s="137"/>
      <c r="CK5" s="137"/>
      <c r="CL5" s="137"/>
      <c r="CM5" s="137"/>
      <c r="CN5" s="137"/>
      <c r="CO5" s="137"/>
      <c r="CP5" s="137"/>
      <c r="CQ5" s="137"/>
      <c r="CR5" s="137"/>
      <c r="CS5" s="137"/>
      <c r="CT5" s="137"/>
      <c r="CU5" s="137"/>
      <c r="CV5" s="137"/>
      <c r="CW5" s="137"/>
      <c r="CX5" s="137"/>
      <c r="CY5" s="137"/>
      <c r="CZ5" s="137"/>
      <c r="DA5" s="137"/>
      <c r="DB5" s="137"/>
      <c r="DC5" s="137"/>
      <c r="DD5" s="137"/>
      <c r="DE5" s="137"/>
      <c r="DF5" s="137"/>
      <c r="DG5" s="137"/>
      <c r="DH5" s="137"/>
      <c r="DI5" s="137"/>
      <c r="DJ5" s="137"/>
      <c r="DK5" s="137"/>
      <c r="DL5" s="137"/>
      <c r="DM5" s="137"/>
      <c r="DN5" s="137"/>
      <c r="DO5" s="137"/>
      <c r="DP5" s="137"/>
      <c r="DQ5" s="137"/>
      <c r="DR5" s="137"/>
      <c r="DS5" s="137"/>
      <c r="DT5" s="137"/>
      <c r="DU5" s="137"/>
      <c r="DV5" s="137"/>
      <c r="DW5" s="137"/>
      <c r="DX5" s="137"/>
      <c r="DY5" s="137"/>
      <c r="DZ5" s="137"/>
      <c r="EA5" s="137"/>
      <c r="EB5" s="137"/>
      <c r="EC5" s="137"/>
      <c r="ED5" s="137"/>
      <c r="EE5" s="137"/>
      <c r="EF5" s="137"/>
      <c r="EG5" s="137"/>
      <c r="EH5" s="137"/>
      <c r="EI5" s="137"/>
      <c r="EJ5" s="137"/>
      <c r="EK5" s="137"/>
      <c r="EL5" s="137"/>
      <c r="EM5" s="137"/>
      <c r="EN5" s="137"/>
      <c r="EO5" s="137"/>
      <c r="EP5" s="137"/>
      <c r="EQ5" s="137"/>
      <c r="ER5" s="137"/>
      <c r="ES5" s="137"/>
      <c r="ET5" s="137"/>
      <c r="EU5" s="137"/>
      <c r="EV5" s="137"/>
      <c r="EW5" s="137"/>
      <c r="EX5" s="137"/>
      <c r="EY5" s="137"/>
      <c r="EZ5" s="137"/>
      <c r="FA5" s="137"/>
      <c r="FB5" s="137"/>
      <c r="FC5" s="137"/>
      <c r="FD5" s="137"/>
      <c r="FE5" s="137"/>
      <c r="FF5" s="137"/>
      <c r="FG5" s="137"/>
      <c r="FH5" s="137"/>
      <c r="FI5" s="137"/>
      <c r="FJ5" s="137"/>
      <c r="FK5" s="137"/>
      <c r="FL5" s="137"/>
      <c r="FM5" s="137"/>
      <c r="FN5" s="137"/>
      <c r="FO5" s="137"/>
      <c r="FP5" s="137"/>
      <c r="FQ5" s="137"/>
      <c r="FR5" s="137"/>
      <c r="FS5" s="137"/>
      <c r="FT5" s="137"/>
      <c r="FU5" s="137"/>
      <c r="FV5" s="137"/>
      <c r="FW5" s="137"/>
      <c r="FX5" s="137"/>
      <c r="FY5" s="137"/>
      <c r="FZ5" s="137"/>
      <c r="GA5" s="137"/>
      <c r="GB5" s="137"/>
      <c r="GC5" s="137"/>
      <c r="GD5" s="137"/>
      <c r="GE5" s="137"/>
      <c r="GF5" s="137"/>
      <c r="GG5" s="137"/>
      <c r="GH5" s="137"/>
      <c r="GI5" s="137"/>
      <c r="GJ5" s="137"/>
      <c r="GK5" s="137"/>
      <c r="GL5" s="137"/>
      <c r="GM5" s="137"/>
      <c r="GN5" s="137"/>
      <c r="GO5" s="137"/>
      <c r="GP5" s="137"/>
      <c r="GQ5" s="137"/>
      <c r="GR5" s="137"/>
      <c r="GS5" s="137"/>
      <c r="GT5" s="137"/>
      <c r="GU5" s="137"/>
      <c r="GV5" s="137"/>
      <c r="GW5" s="137"/>
      <c r="GX5" s="137"/>
      <c r="GY5" s="137"/>
      <c r="GZ5" s="137"/>
      <c r="HA5" s="137"/>
      <c r="HB5" s="137"/>
      <c r="HC5" s="137"/>
      <c r="HD5" s="137"/>
      <c r="HE5" s="137"/>
      <c r="HF5" s="137"/>
      <c r="HG5" s="137"/>
      <c r="HH5" s="137"/>
      <c r="HI5" s="137"/>
      <c r="HJ5" s="137"/>
      <c r="HK5" s="137"/>
      <c r="HL5" s="137"/>
      <c r="HM5" s="137"/>
      <c r="HN5" s="137"/>
      <c r="HO5" s="137"/>
      <c r="HP5" s="137"/>
      <c r="HQ5" s="137"/>
      <c r="HR5" s="137"/>
      <c r="HS5" s="137"/>
      <c r="HT5" s="137"/>
      <c r="HU5" s="137"/>
      <c r="HV5" s="137"/>
      <c r="HW5" s="137"/>
      <c r="HX5" s="137"/>
      <c r="HY5" s="137"/>
      <c r="HZ5" s="137"/>
      <c r="IA5" s="137"/>
      <c r="IB5" s="137"/>
      <c r="IC5" s="137"/>
      <c r="ID5" s="137"/>
      <c r="IE5" s="137"/>
      <c r="IF5" s="137"/>
      <c r="IG5" s="137"/>
      <c r="IH5" s="137"/>
      <c r="II5" s="137"/>
      <c r="IJ5" s="137"/>
      <c r="IK5" s="137"/>
      <c r="IL5" s="137"/>
      <c r="IM5" s="137"/>
      <c r="IN5" s="137"/>
      <c r="IO5" s="137"/>
      <c r="IP5" s="137"/>
      <c r="IQ5" s="137"/>
      <c r="IR5" s="137"/>
      <c r="IS5" s="137"/>
      <c r="IT5" s="137"/>
      <c r="IU5" s="137"/>
      <c r="IV5" s="137"/>
      <c r="IW5" s="137"/>
      <c r="IX5" s="137"/>
      <c r="IY5" s="137"/>
      <c r="IZ5" s="137"/>
      <c r="JA5" s="137"/>
      <c r="JB5" s="137"/>
      <c r="JC5" s="137"/>
      <c r="JD5" s="137"/>
      <c r="JE5" s="137"/>
      <c r="JF5" s="137"/>
      <c r="JG5" s="137"/>
      <c r="JH5" s="137"/>
      <c r="JI5" s="137"/>
      <c r="JJ5" s="137"/>
      <c r="JK5" s="137"/>
      <c r="JL5" s="137"/>
      <c r="JM5" s="137"/>
      <c r="JN5" s="137"/>
      <c r="JO5" s="137"/>
      <c r="JP5" s="137"/>
      <c r="JQ5" s="137"/>
      <c r="JR5" s="137"/>
      <c r="JS5" s="137"/>
      <c r="JT5" s="137"/>
      <c r="JU5" s="137"/>
      <c r="JV5" s="137"/>
      <c r="JW5" s="137"/>
      <c r="JX5" s="137"/>
      <c r="JY5" s="137"/>
      <c r="JZ5" s="137"/>
      <c r="KA5" s="137"/>
      <c r="KB5" s="137"/>
      <c r="KC5" s="137"/>
      <c r="KD5" s="137"/>
      <c r="KE5" s="137"/>
      <c r="KF5" s="137"/>
    </row>
    <row r="6" spans="1:292" s="214" customFormat="1" ht="18" x14ac:dyDescent="0.3">
      <c r="A6" s="347" t="s">
        <v>230</v>
      </c>
      <c r="B6" s="348"/>
      <c r="C6" s="349"/>
      <c r="D6" s="350" t="s">
        <v>231</v>
      </c>
      <c r="E6" s="351"/>
      <c r="F6" s="351"/>
      <c r="G6" s="351"/>
      <c r="H6" s="351"/>
      <c r="I6" s="351"/>
      <c r="J6" s="351"/>
      <c r="K6" s="351"/>
      <c r="L6" s="351"/>
      <c r="M6" s="351"/>
      <c r="N6" s="351"/>
      <c r="O6" s="1"/>
      <c r="P6" s="192"/>
      <c r="Q6" s="1"/>
      <c r="R6" s="1"/>
      <c r="S6" s="1"/>
      <c r="T6" s="1"/>
      <c r="U6" s="1"/>
      <c r="V6" s="1"/>
      <c r="W6" s="1"/>
      <c r="X6" s="1"/>
      <c r="Y6" s="1"/>
      <c r="Z6" s="1"/>
      <c r="AA6" s="1"/>
      <c r="AB6" s="1"/>
      <c r="AC6" s="1"/>
      <c r="AD6" s="1"/>
      <c r="AE6" s="1"/>
      <c r="AF6" s="1"/>
      <c r="AG6" s="1"/>
      <c r="AH6" s="1"/>
      <c r="AI6" s="138"/>
      <c r="AJ6" s="138"/>
      <c r="AK6" s="138"/>
      <c r="AL6" s="138"/>
      <c r="AM6" s="138"/>
      <c r="AN6" s="138"/>
      <c r="AO6" s="137"/>
      <c r="AP6" s="137"/>
      <c r="AQ6" s="137"/>
      <c r="AR6" s="137"/>
      <c r="AS6" s="137"/>
      <c r="AT6" s="137"/>
      <c r="AU6" s="137"/>
      <c r="AV6" s="137"/>
      <c r="AW6" s="137"/>
      <c r="AX6" s="137"/>
      <c r="AY6" s="137"/>
      <c r="AZ6" s="137"/>
      <c r="BA6" s="137"/>
      <c r="BB6" s="137"/>
      <c r="BC6" s="137"/>
      <c r="BD6" s="137"/>
      <c r="BE6" s="137"/>
      <c r="BF6" s="137"/>
      <c r="BG6" s="137"/>
      <c r="BH6" s="137"/>
      <c r="BI6" s="137"/>
      <c r="BJ6" s="137"/>
      <c r="BK6" s="137"/>
      <c r="BL6" s="137"/>
      <c r="BM6" s="137"/>
      <c r="BN6" s="137"/>
      <c r="BO6" s="137"/>
      <c r="BP6" s="137"/>
      <c r="BQ6" s="137"/>
      <c r="BR6" s="137"/>
      <c r="BS6" s="137"/>
      <c r="BT6" s="137"/>
      <c r="BU6" s="137"/>
      <c r="BV6" s="137"/>
      <c r="BW6" s="137"/>
      <c r="BX6" s="137"/>
      <c r="BY6" s="137"/>
      <c r="BZ6" s="137"/>
      <c r="CA6" s="137"/>
      <c r="CB6" s="137"/>
      <c r="CC6" s="137"/>
      <c r="CD6" s="137"/>
      <c r="CE6" s="137"/>
      <c r="CF6" s="137"/>
      <c r="CG6" s="137"/>
      <c r="CH6" s="137"/>
      <c r="CI6" s="137"/>
      <c r="CJ6" s="137"/>
      <c r="CK6" s="137"/>
      <c r="CL6" s="137"/>
      <c r="CM6" s="137"/>
      <c r="CN6" s="137"/>
      <c r="CO6" s="137"/>
      <c r="CP6" s="137"/>
      <c r="CQ6" s="137"/>
      <c r="CR6" s="137"/>
      <c r="CS6" s="137"/>
      <c r="CT6" s="137"/>
      <c r="CU6" s="137"/>
      <c r="CV6" s="137"/>
      <c r="CW6" s="137"/>
      <c r="CX6" s="137"/>
      <c r="CY6" s="137"/>
      <c r="CZ6" s="137"/>
      <c r="DA6" s="137"/>
      <c r="DB6" s="137"/>
      <c r="DC6" s="137"/>
      <c r="DD6" s="137"/>
      <c r="DE6" s="137"/>
      <c r="DF6" s="137"/>
      <c r="DG6" s="137"/>
      <c r="DH6" s="137"/>
      <c r="DI6" s="137"/>
      <c r="DJ6" s="137"/>
      <c r="DK6" s="137"/>
      <c r="DL6" s="137"/>
      <c r="DM6" s="137"/>
      <c r="DN6" s="137"/>
      <c r="DO6" s="137"/>
      <c r="DP6" s="137"/>
      <c r="DQ6" s="137"/>
      <c r="DR6" s="137"/>
      <c r="DS6" s="137"/>
      <c r="DT6" s="137"/>
      <c r="DU6" s="137"/>
      <c r="DV6" s="137"/>
      <c r="DW6" s="137"/>
      <c r="DX6" s="137"/>
      <c r="DY6" s="137"/>
      <c r="DZ6" s="137"/>
      <c r="EA6" s="137"/>
      <c r="EB6" s="137"/>
      <c r="EC6" s="137"/>
      <c r="ED6" s="137"/>
      <c r="EE6" s="137"/>
      <c r="EF6" s="137"/>
      <c r="EG6" s="137"/>
      <c r="EH6" s="137"/>
      <c r="EI6" s="137"/>
      <c r="EJ6" s="137"/>
      <c r="EK6" s="137"/>
      <c r="EL6" s="137"/>
      <c r="EM6" s="137"/>
      <c r="EN6" s="137"/>
      <c r="EO6" s="137"/>
      <c r="EP6" s="137"/>
      <c r="EQ6" s="137"/>
      <c r="ER6" s="137"/>
      <c r="ES6" s="137"/>
      <c r="ET6" s="137"/>
      <c r="EU6" s="137"/>
      <c r="EV6" s="137"/>
      <c r="EW6" s="137"/>
      <c r="EX6" s="137"/>
      <c r="EY6" s="137"/>
      <c r="EZ6" s="137"/>
      <c r="FA6" s="137"/>
      <c r="FB6" s="137"/>
      <c r="FC6" s="137"/>
      <c r="FD6" s="137"/>
      <c r="FE6" s="137"/>
      <c r="FF6" s="137"/>
      <c r="FG6" s="137"/>
      <c r="FH6" s="137"/>
      <c r="FI6" s="137"/>
      <c r="FJ6" s="137"/>
      <c r="FK6" s="137"/>
      <c r="FL6" s="137"/>
      <c r="FM6" s="137"/>
      <c r="FN6" s="137"/>
      <c r="FO6" s="137"/>
      <c r="FP6" s="137"/>
      <c r="FQ6" s="137"/>
      <c r="FR6" s="137"/>
      <c r="FS6" s="137"/>
      <c r="FT6" s="137"/>
      <c r="FU6" s="137"/>
      <c r="FV6" s="137"/>
      <c r="FW6" s="137"/>
      <c r="FX6" s="137"/>
      <c r="FY6" s="137"/>
      <c r="FZ6" s="137"/>
      <c r="GA6" s="137"/>
      <c r="GB6" s="137"/>
      <c r="GC6" s="137"/>
      <c r="GD6" s="137"/>
      <c r="GE6" s="137"/>
      <c r="GF6" s="137"/>
      <c r="GG6" s="137"/>
      <c r="GH6" s="137"/>
      <c r="GI6" s="137"/>
      <c r="GJ6" s="137"/>
      <c r="GK6" s="137"/>
      <c r="GL6" s="137"/>
      <c r="GM6" s="137"/>
      <c r="GN6" s="137"/>
      <c r="GO6" s="137"/>
      <c r="GP6" s="137"/>
      <c r="GQ6" s="137"/>
      <c r="GR6" s="137"/>
      <c r="GS6" s="137"/>
      <c r="GT6" s="137"/>
      <c r="GU6" s="137"/>
      <c r="GV6" s="137"/>
      <c r="GW6" s="137"/>
      <c r="GX6" s="137"/>
      <c r="GY6" s="137"/>
      <c r="GZ6" s="137"/>
      <c r="HA6" s="137"/>
      <c r="HB6" s="137"/>
      <c r="HC6" s="137"/>
      <c r="HD6" s="137"/>
      <c r="HE6" s="137"/>
      <c r="HF6" s="137"/>
      <c r="HG6" s="137"/>
      <c r="HH6" s="137"/>
      <c r="HI6" s="137"/>
      <c r="HJ6" s="137"/>
      <c r="HK6" s="137"/>
      <c r="HL6" s="137"/>
      <c r="HM6" s="137"/>
      <c r="HN6" s="137"/>
      <c r="HO6" s="137"/>
      <c r="HP6" s="137"/>
      <c r="HQ6" s="137"/>
      <c r="HR6" s="137"/>
      <c r="HS6" s="137"/>
      <c r="HT6" s="137"/>
      <c r="HU6" s="137"/>
      <c r="HV6" s="137"/>
      <c r="HW6" s="137"/>
      <c r="HX6" s="137"/>
      <c r="HY6" s="137"/>
      <c r="HZ6" s="137"/>
      <c r="IA6" s="137"/>
      <c r="IB6" s="137"/>
      <c r="IC6" s="137"/>
      <c r="ID6" s="137"/>
      <c r="IE6" s="137"/>
      <c r="IF6" s="137"/>
      <c r="IG6" s="137"/>
      <c r="IH6" s="137"/>
      <c r="II6" s="137"/>
      <c r="IJ6" s="137"/>
      <c r="IK6" s="137"/>
      <c r="IL6" s="137"/>
      <c r="IM6" s="137"/>
      <c r="IN6" s="137"/>
      <c r="IO6" s="137"/>
      <c r="IP6" s="137"/>
      <c r="IQ6" s="137"/>
      <c r="IR6" s="137"/>
      <c r="IS6" s="137"/>
      <c r="IT6" s="137"/>
      <c r="IU6" s="137"/>
      <c r="IV6" s="137"/>
      <c r="IW6" s="137"/>
      <c r="IX6" s="137"/>
      <c r="IY6" s="137"/>
      <c r="IZ6" s="137"/>
      <c r="JA6" s="137"/>
      <c r="JB6" s="137"/>
      <c r="JC6" s="137"/>
      <c r="JD6" s="137"/>
      <c r="JE6" s="137"/>
      <c r="JF6" s="137"/>
      <c r="JG6" s="137"/>
      <c r="JH6" s="137"/>
      <c r="JI6" s="137"/>
      <c r="JJ6" s="137"/>
      <c r="JK6" s="137"/>
      <c r="JL6" s="137"/>
      <c r="JM6" s="137"/>
      <c r="JN6" s="137"/>
      <c r="JO6" s="137"/>
      <c r="JP6" s="137"/>
      <c r="JQ6" s="137"/>
      <c r="JR6" s="137"/>
      <c r="JS6" s="137"/>
      <c r="JT6" s="137"/>
      <c r="JU6" s="137"/>
      <c r="JV6" s="137"/>
      <c r="JW6" s="137"/>
      <c r="JX6" s="137"/>
      <c r="JY6" s="137"/>
      <c r="JZ6" s="137"/>
      <c r="KA6" s="137"/>
      <c r="KB6" s="137"/>
      <c r="KC6" s="137"/>
      <c r="KD6" s="137"/>
      <c r="KE6" s="137"/>
      <c r="KF6" s="137"/>
    </row>
    <row r="7" spans="1:292" s="214" customFormat="1" ht="14.25" customHeight="1" thickBot="1" x14ac:dyDescent="0.35">
      <c r="A7" s="341" t="s">
        <v>232</v>
      </c>
      <c r="B7" s="342"/>
      <c r="C7" s="342"/>
      <c r="D7" s="342"/>
      <c r="E7" s="342"/>
      <c r="F7" s="342"/>
      <c r="G7" s="342"/>
      <c r="H7" s="343"/>
      <c r="I7" s="341" t="s">
        <v>233</v>
      </c>
      <c r="J7" s="342"/>
      <c r="K7" s="342"/>
      <c r="L7" s="342"/>
      <c r="M7" s="342"/>
      <c r="N7" s="343"/>
      <c r="O7" s="341" t="s">
        <v>234</v>
      </c>
      <c r="P7" s="342"/>
      <c r="Q7" s="342"/>
      <c r="R7" s="342"/>
      <c r="S7" s="342"/>
      <c r="T7" s="342"/>
      <c r="U7" s="342"/>
      <c r="V7" s="342"/>
      <c r="W7" s="343"/>
      <c r="X7" s="341" t="s">
        <v>235</v>
      </c>
      <c r="Y7" s="342"/>
      <c r="Z7" s="342"/>
      <c r="AA7" s="342"/>
      <c r="AB7" s="342"/>
      <c r="AC7" s="342"/>
      <c r="AD7" s="342"/>
      <c r="AE7" s="342"/>
      <c r="AF7" s="342"/>
      <c r="AG7" s="342"/>
      <c r="AH7" s="343"/>
      <c r="AI7" s="208"/>
      <c r="AJ7" s="208"/>
      <c r="AK7" s="208"/>
      <c r="AL7" s="208"/>
      <c r="AM7" s="208"/>
      <c r="AN7" s="208"/>
      <c r="AO7" s="137"/>
      <c r="AP7" s="137"/>
      <c r="AQ7" s="137"/>
      <c r="AR7" s="137"/>
      <c r="AS7" s="137"/>
      <c r="AT7" s="137"/>
      <c r="AU7" s="137"/>
      <c r="AV7" s="137"/>
      <c r="AW7" s="137"/>
      <c r="AX7" s="137"/>
      <c r="AY7" s="137"/>
      <c r="AZ7" s="137"/>
      <c r="BA7" s="137"/>
      <c r="BB7" s="137"/>
      <c r="BC7" s="137"/>
      <c r="BD7" s="137"/>
      <c r="BE7" s="137"/>
      <c r="BF7" s="137"/>
      <c r="BG7" s="137"/>
      <c r="BH7" s="137"/>
      <c r="BI7" s="137"/>
      <c r="BJ7" s="137"/>
      <c r="BK7" s="137"/>
      <c r="BL7" s="137"/>
      <c r="BM7" s="137"/>
      <c r="BN7" s="137"/>
      <c r="BO7" s="137"/>
      <c r="BP7" s="137"/>
      <c r="BQ7" s="137"/>
      <c r="BR7" s="137"/>
      <c r="BS7" s="137"/>
      <c r="BT7" s="137"/>
      <c r="BU7" s="137"/>
      <c r="BV7" s="137"/>
      <c r="BW7" s="137"/>
      <c r="BX7" s="137"/>
      <c r="BY7" s="137"/>
      <c r="BZ7" s="137"/>
      <c r="CA7" s="137"/>
      <c r="CB7" s="137"/>
      <c r="CC7" s="137"/>
      <c r="CD7" s="137"/>
      <c r="CE7" s="137"/>
      <c r="CF7" s="137"/>
      <c r="CG7" s="137"/>
      <c r="CH7" s="137"/>
      <c r="CI7" s="137"/>
      <c r="CJ7" s="137"/>
      <c r="CK7" s="137"/>
      <c r="CL7" s="137"/>
      <c r="CM7" s="137"/>
      <c r="CN7" s="137"/>
      <c r="CO7" s="137"/>
      <c r="CP7" s="137"/>
      <c r="CQ7" s="137"/>
      <c r="CR7" s="137"/>
      <c r="CS7" s="137"/>
      <c r="CT7" s="137"/>
      <c r="CU7" s="137"/>
      <c r="CV7" s="137"/>
      <c r="CW7" s="137"/>
      <c r="CX7" s="137"/>
      <c r="CY7" s="137"/>
      <c r="CZ7" s="137"/>
      <c r="DA7" s="137"/>
      <c r="DB7" s="137"/>
      <c r="DC7" s="137"/>
      <c r="DD7" s="137"/>
      <c r="DE7" s="137"/>
      <c r="DF7" s="137"/>
      <c r="DG7" s="137"/>
      <c r="DH7" s="137"/>
      <c r="DI7" s="137"/>
      <c r="DJ7" s="137"/>
      <c r="DK7" s="137"/>
      <c r="DL7" s="137"/>
      <c r="DM7" s="137"/>
      <c r="DN7" s="137"/>
      <c r="DO7" s="137"/>
      <c r="DP7" s="137"/>
      <c r="DQ7" s="137"/>
      <c r="DR7" s="137"/>
      <c r="DS7" s="137"/>
      <c r="DT7" s="137"/>
      <c r="DU7" s="137"/>
      <c r="DV7" s="137"/>
      <c r="DW7" s="137"/>
      <c r="DX7" s="137"/>
      <c r="DY7" s="137"/>
      <c r="DZ7" s="137"/>
      <c r="EA7" s="137"/>
      <c r="EB7" s="137"/>
      <c r="EC7" s="137"/>
      <c r="ED7" s="137"/>
      <c r="EE7" s="137"/>
      <c r="EF7" s="137"/>
      <c r="EG7" s="137"/>
      <c r="EH7" s="137"/>
      <c r="EI7" s="137"/>
      <c r="EJ7" s="137"/>
      <c r="EK7" s="137"/>
      <c r="EL7" s="137"/>
      <c r="EM7" s="137"/>
      <c r="EN7" s="137"/>
      <c r="EO7" s="137"/>
      <c r="EP7" s="137"/>
      <c r="EQ7" s="137"/>
      <c r="ER7" s="137"/>
      <c r="ES7" s="137"/>
      <c r="ET7" s="137"/>
      <c r="EU7" s="137"/>
      <c r="EV7" s="137"/>
      <c r="EW7" s="137"/>
      <c r="EX7" s="137"/>
      <c r="EY7" s="137"/>
      <c r="EZ7" s="137"/>
      <c r="FA7" s="137"/>
      <c r="FB7" s="137"/>
      <c r="FC7" s="137"/>
      <c r="FD7" s="137"/>
      <c r="FE7" s="137"/>
      <c r="FF7" s="137"/>
      <c r="FG7" s="137"/>
      <c r="FH7" s="137"/>
      <c r="FI7" s="137"/>
      <c r="FJ7" s="137"/>
      <c r="FK7" s="137"/>
      <c r="FL7" s="137"/>
      <c r="FM7" s="137"/>
      <c r="FN7" s="137"/>
      <c r="FO7" s="137"/>
      <c r="FP7" s="137"/>
      <c r="FQ7" s="137"/>
      <c r="FR7" s="137"/>
      <c r="FS7" s="137"/>
      <c r="FT7" s="137"/>
      <c r="FU7" s="137"/>
      <c r="FV7" s="137"/>
      <c r="FW7" s="137"/>
      <c r="FX7" s="137"/>
      <c r="FY7" s="137"/>
      <c r="FZ7" s="137"/>
      <c r="GA7" s="137"/>
      <c r="GB7" s="137"/>
      <c r="GC7" s="137"/>
      <c r="GD7" s="137"/>
      <c r="GE7" s="137"/>
      <c r="GF7" s="137"/>
      <c r="GG7" s="137"/>
      <c r="GH7" s="137"/>
      <c r="GI7" s="137"/>
      <c r="GJ7" s="137"/>
      <c r="GK7" s="137"/>
      <c r="GL7" s="137"/>
      <c r="GM7" s="137"/>
      <c r="GN7" s="137"/>
      <c r="GO7" s="137"/>
      <c r="GP7" s="137"/>
      <c r="GQ7" s="137"/>
      <c r="GR7" s="137"/>
      <c r="GS7" s="137"/>
      <c r="GT7" s="137"/>
      <c r="GU7" s="137"/>
      <c r="GV7" s="137"/>
      <c r="GW7" s="137"/>
      <c r="GX7" s="137"/>
      <c r="GY7" s="137"/>
      <c r="GZ7" s="137"/>
      <c r="HA7" s="137"/>
      <c r="HB7" s="137"/>
      <c r="HC7" s="137"/>
      <c r="HD7" s="137"/>
      <c r="HE7" s="137"/>
      <c r="HF7" s="137"/>
      <c r="HG7" s="137"/>
      <c r="HH7" s="137"/>
      <c r="HI7" s="137"/>
      <c r="HJ7" s="137"/>
      <c r="HK7" s="137"/>
      <c r="HL7" s="137"/>
      <c r="HM7" s="137"/>
      <c r="HN7" s="137"/>
      <c r="HO7" s="137"/>
      <c r="HP7" s="137"/>
      <c r="HQ7" s="137"/>
      <c r="HR7" s="137"/>
      <c r="HS7" s="137"/>
      <c r="HT7" s="137"/>
      <c r="HU7" s="137"/>
      <c r="HV7" s="137"/>
      <c r="HW7" s="137"/>
      <c r="HX7" s="137"/>
      <c r="HY7" s="137"/>
      <c r="HZ7" s="137"/>
      <c r="IA7" s="137"/>
      <c r="IB7" s="137"/>
      <c r="IC7" s="137"/>
      <c r="ID7" s="137"/>
      <c r="IE7" s="137"/>
      <c r="IF7" s="137"/>
      <c r="IG7" s="137"/>
      <c r="IH7" s="137"/>
      <c r="II7" s="137"/>
      <c r="IJ7" s="137"/>
      <c r="IK7" s="137"/>
      <c r="IL7" s="137"/>
      <c r="IM7" s="137"/>
      <c r="IN7" s="137"/>
      <c r="IO7" s="137"/>
      <c r="IP7" s="137"/>
      <c r="IQ7" s="137"/>
      <c r="IR7" s="137"/>
      <c r="IS7" s="137"/>
      <c r="IT7" s="137"/>
      <c r="IU7" s="137"/>
      <c r="IV7" s="137"/>
      <c r="IW7" s="137"/>
      <c r="IX7" s="137"/>
      <c r="IY7" s="137"/>
      <c r="IZ7" s="137"/>
      <c r="JA7" s="137"/>
      <c r="JB7" s="137"/>
      <c r="JC7" s="137"/>
      <c r="JD7" s="137"/>
      <c r="JE7" s="137"/>
      <c r="JF7" s="137"/>
      <c r="JG7" s="137"/>
      <c r="JH7" s="137"/>
      <c r="JI7" s="137"/>
      <c r="JJ7" s="137"/>
      <c r="JK7" s="137"/>
      <c r="JL7" s="137"/>
      <c r="JM7" s="137"/>
      <c r="JN7" s="137"/>
      <c r="JO7" s="137"/>
      <c r="JP7" s="137"/>
      <c r="JQ7" s="137"/>
      <c r="JR7" s="137"/>
      <c r="JS7" s="137"/>
      <c r="JT7" s="137"/>
      <c r="JU7" s="137"/>
      <c r="JV7" s="137"/>
      <c r="JW7" s="137"/>
      <c r="JX7" s="137"/>
      <c r="JY7" s="137"/>
      <c r="JZ7" s="137"/>
      <c r="KA7" s="137"/>
      <c r="KB7" s="137"/>
      <c r="KC7" s="137"/>
      <c r="KD7" s="137"/>
      <c r="KE7" s="137"/>
      <c r="KF7" s="137"/>
    </row>
    <row r="8" spans="1:292" s="214" customFormat="1" ht="16.5" customHeight="1" thickTop="1" thickBot="1" x14ac:dyDescent="0.35">
      <c r="A8" s="311" t="s">
        <v>237</v>
      </c>
      <c r="B8" s="304" t="s">
        <v>238</v>
      </c>
      <c r="C8" s="332" t="s">
        <v>179</v>
      </c>
      <c r="D8" s="333" t="s">
        <v>181</v>
      </c>
      <c r="E8" s="333" t="s">
        <v>183</v>
      </c>
      <c r="F8" s="334" t="s">
        <v>185</v>
      </c>
      <c r="G8" s="329" t="s">
        <v>187</v>
      </c>
      <c r="H8" s="333" t="s">
        <v>239</v>
      </c>
      <c r="I8" s="330" t="s">
        <v>240</v>
      </c>
      <c r="J8" s="331" t="s">
        <v>241</v>
      </c>
      <c r="K8" s="329" t="s">
        <v>242</v>
      </c>
      <c r="L8" s="329" t="s">
        <v>243</v>
      </c>
      <c r="M8" s="331" t="s">
        <v>241</v>
      </c>
      <c r="N8" s="333" t="s">
        <v>193</v>
      </c>
      <c r="O8" s="335" t="s">
        <v>244</v>
      </c>
      <c r="P8" s="328" t="s">
        <v>195</v>
      </c>
      <c r="Q8" s="329" t="s">
        <v>197</v>
      </c>
      <c r="R8" s="328" t="s">
        <v>245</v>
      </c>
      <c r="S8" s="328"/>
      <c r="T8" s="328"/>
      <c r="U8" s="328"/>
      <c r="V8" s="328"/>
      <c r="W8" s="328"/>
      <c r="X8" s="339" t="s">
        <v>246</v>
      </c>
      <c r="Y8" s="335" t="s">
        <v>247</v>
      </c>
      <c r="Z8" s="335" t="s">
        <v>241</v>
      </c>
      <c r="AA8" s="200"/>
      <c r="AB8" s="200"/>
      <c r="AC8" s="335" t="s">
        <v>248</v>
      </c>
      <c r="AD8" s="335" t="s">
        <v>241</v>
      </c>
      <c r="AE8" s="200"/>
      <c r="AF8" s="200"/>
      <c r="AG8" s="339" t="s">
        <v>249</v>
      </c>
      <c r="AH8" s="335" t="s">
        <v>213</v>
      </c>
      <c r="AI8" s="437" t="s">
        <v>474</v>
      </c>
      <c r="AJ8" s="439" t="s">
        <v>475</v>
      </c>
      <c r="AK8" s="440"/>
      <c r="AL8" s="439" t="s">
        <v>476</v>
      </c>
      <c r="AM8" s="440"/>
      <c r="AN8" s="441" t="s">
        <v>535</v>
      </c>
      <c r="AO8" s="137"/>
      <c r="AP8" s="137"/>
      <c r="AQ8" s="137"/>
      <c r="AR8" s="137"/>
      <c r="AS8" s="137"/>
      <c r="AT8" s="137"/>
      <c r="AU8" s="137"/>
      <c r="AV8" s="137"/>
      <c r="AW8" s="137"/>
      <c r="AX8" s="137"/>
      <c r="AY8" s="137"/>
      <c r="AZ8" s="137"/>
      <c r="BA8" s="137"/>
      <c r="BB8" s="137"/>
      <c r="BC8" s="137"/>
      <c r="BD8" s="137"/>
      <c r="BE8" s="137"/>
      <c r="BF8" s="137"/>
      <c r="BG8" s="137"/>
      <c r="BH8" s="137"/>
      <c r="BI8" s="137"/>
      <c r="BJ8" s="137"/>
      <c r="BK8" s="137"/>
      <c r="BL8" s="137"/>
      <c r="BM8" s="137"/>
      <c r="BN8" s="137"/>
      <c r="BO8" s="137"/>
      <c r="BP8" s="137"/>
      <c r="BQ8" s="137"/>
      <c r="BR8" s="137"/>
      <c r="BS8" s="137"/>
      <c r="BT8" s="137"/>
      <c r="BU8" s="137"/>
      <c r="BV8" s="137"/>
      <c r="BW8" s="137"/>
      <c r="BX8" s="137"/>
      <c r="BY8" s="137"/>
      <c r="BZ8" s="137"/>
      <c r="CA8" s="137"/>
      <c r="CB8" s="137"/>
      <c r="CC8" s="137"/>
      <c r="CD8" s="137"/>
      <c r="CE8" s="137"/>
      <c r="CF8" s="137"/>
      <c r="CG8" s="137"/>
      <c r="CH8" s="137"/>
      <c r="CI8" s="137"/>
      <c r="CJ8" s="137"/>
      <c r="CK8" s="137"/>
      <c r="CL8" s="137"/>
      <c r="CM8" s="137"/>
      <c r="CN8" s="137"/>
      <c r="CO8" s="137"/>
      <c r="CP8" s="137"/>
      <c r="CQ8" s="137"/>
      <c r="CR8" s="137"/>
      <c r="CS8" s="137"/>
      <c r="CT8" s="137"/>
      <c r="CU8" s="137"/>
      <c r="CV8" s="137"/>
      <c r="CW8" s="137"/>
      <c r="CX8" s="137"/>
      <c r="CY8" s="137"/>
      <c r="CZ8" s="137"/>
      <c r="DA8" s="137"/>
      <c r="DB8" s="137"/>
      <c r="DC8" s="137"/>
      <c r="DD8" s="137"/>
      <c r="DE8" s="137"/>
      <c r="DF8" s="137"/>
      <c r="DG8" s="137"/>
      <c r="DH8" s="137"/>
      <c r="DI8" s="137"/>
      <c r="DJ8" s="137"/>
      <c r="DK8" s="137"/>
      <c r="DL8" s="137"/>
      <c r="DM8" s="137"/>
      <c r="DN8" s="137"/>
      <c r="DO8" s="137"/>
      <c r="DP8" s="137"/>
      <c r="DQ8" s="137"/>
      <c r="DR8" s="137"/>
      <c r="DS8" s="137"/>
      <c r="DT8" s="137"/>
      <c r="DU8" s="137"/>
      <c r="DV8" s="137"/>
      <c r="DW8" s="137"/>
      <c r="DX8" s="137"/>
      <c r="DY8" s="137"/>
      <c r="DZ8" s="137"/>
      <c r="EA8" s="137"/>
      <c r="EB8" s="137"/>
      <c r="EC8" s="137"/>
      <c r="ED8" s="137"/>
      <c r="EE8" s="137"/>
      <c r="EF8" s="137"/>
      <c r="EG8" s="137"/>
      <c r="EH8" s="137"/>
      <c r="EI8" s="137"/>
      <c r="EJ8" s="137"/>
      <c r="EK8" s="137"/>
      <c r="EL8" s="137"/>
      <c r="EM8" s="137"/>
      <c r="EN8" s="137"/>
      <c r="EO8" s="137"/>
      <c r="EP8" s="137"/>
      <c r="EQ8" s="137"/>
      <c r="ER8" s="137"/>
      <c r="ES8" s="137"/>
      <c r="ET8" s="137"/>
      <c r="EU8" s="137"/>
      <c r="EV8" s="137"/>
      <c r="EW8" s="137"/>
      <c r="EX8" s="137"/>
      <c r="EY8" s="137"/>
      <c r="EZ8" s="137"/>
      <c r="FA8" s="137"/>
      <c r="FB8" s="137"/>
      <c r="FC8" s="137"/>
      <c r="FD8" s="137"/>
      <c r="FE8" s="137"/>
      <c r="FF8" s="137"/>
      <c r="FG8" s="137"/>
      <c r="FH8" s="137"/>
      <c r="FI8" s="137"/>
      <c r="FJ8" s="137"/>
      <c r="FK8" s="137"/>
      <c r="FL8" s="137"/>
      <c r="FM8" s="137"/>
      <c r="FN8" s="137"/>
      <c r="FO8" s="137"/>
      <c r="FP8" s="137"/>
      <c r="FQ8" s="137"/>
      <c r="FR8" s="137"/>
      <c r="FS8" s="137"/>
      <c r="FT8" s="137"/>
      <c r="FU8" s="137"/>
      <c r="FV8" s="137"/>
      <c r="FW8" s="137"/>
      <c r="FX8" s="137"/>
      <c r="FY8" s="137"/>
      <c r="FZ8" s="137"/>
      <c r="GA8" s="137"/>
      <c r="GB8" s="137"/>
      <c r="GC8" s="137"/>
      <c r="GD8" s="137"/>
      <c r="GE8" s="137"/>
      <c r="GF8" s="137"/>
      <c r="GG8" s="137"/>
      <c r="GH8" s="137"/>
      <c r="GI8" s="137"/>
      <c r="GJ8" s="137"/>
      <c r="GK8" s="137"/>
      <c r="GL8" s="137"/>
      <c r="GM8" s="137"/>
      <c r="GN8" s="137"/>
      <c r="GO8" s="137"/>
      <c r="GP8" s="137"/>
      <c r="GQ8" s="137"/>
      <c r="GR8" s="137"/>
      <c r="GS8" s="137"/>
      <c r="GT8" s="137"/>
      <c r="GU8" s="137"/>
      <c r="GV8" s="137"/>
      <c r="GW8" s="137"/>
      <c r="GX8" s="137"/>
      <c r="GY8" s="137"/>
      <c r="GZ8" s="137"/>
      <c r="HA8" s="137"/>
      <c r="HB8" s="137"/>
      <c r="HC8" s="137"/>
      <c r="HD8" s="137"/>
      <c r="HE8" s="137"/>
      <c r="HF8" s="137"/>
      <c r="HG8" s="137"/>
      <c r="HH8" s="137"/>
      <c r="HI8" s="137"/>
      <c r="HJ8" s="137"/>
      <c r="HK8" s="137"/>
      <c r="HL8" s="137"/>
      <c r="HM8" s="137"/>
      <c r="HN8" s="137"/>
      <c r="HO8" s="137"/>
      <c r="HP8" s="137"/>
      <c r="HQ8" s="137"/>
      <c r="HR8" s="137"/>
      <c r="HS8" s="137"/>
      <c r="HT8" s="137"/>
      <c r="HU8" s="137"/>
      <c r="HV8" s="137"/>
      <c r="HW8" s="137"/>
      <c r="HX8" s="137"/>
      <c r="HY8" s="137"/>
      <c r="HZ8" s="137"/>
      <c r="IA8" s="137"/>
      <c r="IB8" s="137"/>
      <c r="IC8" s="137"/>
      <c r="ID8" s="137"/>
      <c r="IE8" s="137"/>
      <c r="IF8" s="137"/>
      <c r="IG8" s="137"/>
      <c r="IH8" s="137"/>
      <c r="II8" s="137"/>
      <c r="IJ8" s="137"/>
      <c r="IK8" s="137"/>
      <c r="IL8" s="137"/>
      <c r="IM8" s="137"/>
      <c r="IN8" s="137"/>
      <c r="IO8" s="137"/>
      <c r="IP8" s="137"/>
      <c r="IQ8" s="137"/>
      <c r="IR8" s="137"/>
      <c r="IS8" s="137"/>
      <c r="IT8" s="137"/>
      <c r="IU8" s="137"/>
      <c r="IV8" s="137"/>
      <c r="IW8" s="137"/>
      <c r="IX8" s="137"/>
      <c r="IY8" s="137"/>
      <c r="IZ8" s="137"/>
      <c r="JA8" s="137"/>
      <c r="JB8" s="137"/>
      <c r="JC8" s="137"/>
      <c r="JD8" s="137"/>
      <c r="JE8" s="137"/>
      <c r="JF8" s="137"/>
      <c r="JG8" s="137"/>
      <c r="JH8" s="137"/>
      <c r="JI8" s="137"/>
      <c r="JJ8" s="137"/>
      <c r="JK8" s="137"/>
      <c r="JL8" s="137"/>
      <c r="JM8" s="137"/>
      <c r="JN8" s="137"/>
      <c r="JO8" s="137"/>
      <c r="JP8" s="137"/>
      <c r="JQ8" s="137"/>
      <c r="JR8" s="137"/>
      <c r="JS8" s="137"/>
      <c r="JT8" s="137"/>
      <c r="JU8" s="137"/>
      <c r="JV8" s="137"/>
      <c r="JW8" s="137"/>
      <c r="JX8" s="137"/>
      <c r="JY8" s="137"/>
      <c r="JZ8" s="137"/>
      <c r="KA8" s="137"/>
      <c r="KB8" s="137"/>
      <c r="KC8" s="137"/>
      <c r="KD8" s="137"/>
      <c r="KE8" s="137"/>
      <c r="KF8" s="137"/>
    </row>
    <row r="9" spans="1:292" s="215" customFormat="1" ht="63" customHeight="1" thickTop="1" x14ac:dyDescent="0.25">
      <c r="A9" s="312"/>
      <c r="B9" s="451"/>
      <c r="C9" s="304"/>
      <c r="D9" s="329"/>
      <c r="E9" s="329"/>
      <c r="F9" s="304"/>
      <c r="G9" s="330"/>
      <c r="H9" s="329"/>
      <c r="I9" s="330"/>
      <c r="J9" s="331"/>
      <c r="K9" s="330"/>
      <c r="L9" s="330"/>
      <c r="M9" s="331"/>
      <c r="N9" s="329"/>
      <c r="O9" s="336"/>
      <c r="P9" s="329"/>
      <c r="Q9" s="330"/>
      <c r="R9" s="127" t="s">
        <v>254</v>
      </c>
      <c r="S9" s="127" t="s">
        <v>255</v>
      </c>
      <c r="T9" s="127" t="s">
        <v>256</v>
      </c>
      <c r="U9" s="127" t="s">
        <v>257</v>
      </c>
      <c r="V9" s="127" t="s">
        <v>258</v>
      </c>
      <c r="W9" s="127" t="s">
        <v>259</v>
      </c>
      <c r="X9" s="335"/>
      <c r="Y9" s="336"/>
      <c r="Z9" s="336"/>
      <c r="AA9" s="201" t="s">
        <v>260</v>
      </c>
      <c r="AB9" s="201" t="s">
        <v>241</v>
      </c>
      <c r="AC9" s="336"/>
      <c r="AD9" s="336"/>
      <c r="AE9" s="201" t="s">
        <v>248</v>
      </c>
      <c r="AF9" s="201" t="s">
        <v>241</v>
      </c>
      <c r="AG9" s="335"/>
      <c r="AH9" s="336"/>
      <c r="AI9" s="450"/>
      <c r="AJ9" s="212" t="s">
        <v>478</v>
      </c>
      <c r="AK9" s="212" t="s">
        <v>479</v>
      </c>
      <c r="AL9" s="212" t="s">
        <v>480</v>
      </c>
      <c r="AM9" s="212" t="s">
        <v>481</v>
      </c>
      <c r="AN9" s="442"/>
      <c r="AO9" s="139"/>
      <c r="AP9" s="139"/>
      <c r="AQ9" s="139"/>
      <c r="AR9" s="139"/>
      <c r="AS9" s="139"/>
      <c r="AT9" s="139"/>
      <c r="AU9" s="139"/>
      <c r="AV9" s="139"/>
      <c r="AW9" s="139"/>
      <c r="AX9" s="139"/>
      <c r="AY9" s="139"/>
      <c r="AZ9" s="139"/>
      <c r="BA9" s="139"/>
      <c r="BB9" s="139"/>
      <c r="BC9" s="139"/>
      <c r="BD9" s="139"/>
      <c r="BE9" s="139"/>
      <c r="BF9" s="139"/>
      <c r="BG9" s="139"/>
      <c r="BH9" s="139"/>
      <c r="BI9" s="139"/>
      <c r="BJ9" s="139"/>
      <c r="BK9" s="139"/>
      <c r="BL9" s="139"/>
      <c r="BM9" s="139"/>
      <c r="BN9" s="139"/>
      <c r="BO9" s="139"/>
      <c r="BP9" s="139"/>
      <c r="BQ9" s="139"/>
      <c r="BR9" s="139"/>
      <c r="BS9" s="139"/>
      <c r="BT9" s="139"/>
      <c r="BU9" s="139"/>
      <c r="BV9" s="139"/>
      <c r="BW9" s="139"/>
      <c r="BX9" s="139"/>
      <c r="BY9" s="139"/>
      <c r="BZ9" s="139"/>
      <c r="CA9" s="139"/>
      <c r="CB9" s="139"/>
      <c r="CC9" s="139"/>
      <c r="CD9" s="139"/>
      <c r="CE9" s="139"/>
      <c r="CF9" s="139"/>
      <c r="CG9" s="139"/>
      <c r="CH9" s="139"/>
      <c r="CI9" s="139"/>
      <c r="CJ9" s="139"/>
      <c r="CK9" s="139"/>
      <c r="CL9" s="139"/>
      <c r="CM9" s="139"/>
      <c r="CN9" s="139"/>
      <c r="CO9" s="139"/>
      <c r="CP9" s="139"/>
      <c r="CQ9" s="139"/>
      <c r="CR9" s="139"/>
      <c r="CS9" s="139"/>
      <c r="CT9" s="139"/>
      <c r="CU9" s="139"/>
      <c r="CV9" s="139"/>
      <c r="CW9" s="139"/>
      <c r="CX9" s="139"/>
      <c r="CY9" s="139"/>
      <c r="CZ9" s="139"/>
      <c r="DA9" s="139"/>
      <c r="DB9" s="139"/>
      <c r="DC9" s="139"/>
      <c r="DD9" s="139"/>
      <c r="DE9" s="139"/>
      <c r="DF9" s="139"/>
      <c r="DG9" s="139"/>
      <c r="DH9" s="139"/>
      <c r="DI9" s="139"/>
      <c r="DJ9" s="139"/>
      <c r="DK9" s="139"/>
      <c r="DL9" s="139"/>
      <c r="DM9" s="139"/>
      <c r="DN9" s="139"/>
      <c r="DO9" s="139"/>
      <c r="DP9" s="139"/>
      <c r="DQ9" s="139"/>
      <c r="DR9" s="139"/>
      <c r="DS9" s="139"/>
      <c r="DT9" s="139"/>
      <c r="DU9" s="139"/>
      <c r="DV9" s="139"/>
      <c r="DW9" s="139"/>
      <c r="DX9" s="139"/>
      <c r="DY9" s="139"/>
      <c r="DZ9" s="139"/>
      <c r="EA9" s="139"/>
      <c r="EB9" s="139"/>
      <c r="EC9" s="139"/>
      <c r="ED9" s="139"/>
      <c r="EE9" s="139"/>
      <c r="EF9" s="139"/>
      <c r="EG9" s="139"/>
      <c r="EH9" s="139"/>
      <c r="EI9" s="139"/>
      <c r="EJ9" s="139"/>
      <c r="EK9" s="139"/>
      <c r="EL9" s="139"/>
      <c r="EM9" s="139"/>
      <c r="EN9" s="139"/>
      <c r="EO9" s="139"/>
      <c r="EP9" s="139"/>
      <c r="EQ9" s="139"/>
      <c r="ER9" s="139"/>
      <c r="ES9" s="139"/>
      <c r="ET9" s="139"/>
      <c r="EU9" s="139"/>
      <c r="EV9" s="139"/>
      <c r="EW9" s="139"/>
      <c r="EX9" s="139"/>
      <c r="EY9" s="139"/>
      <c r="EZ9" s="139"/>
      <c r="FA9" s="139"/>
      <c r="FB9" s="139"/>
      <c r="FC9" s="139"/>
      <c r="FD9" s="139"/>
      <c r="FE9" s="139"/>
      <c r="FF9" s="139"/>
      <c r="FG9" s="139"/>
      <c r="FH9" s="139"/>
      <c r="FI9" s="139"/>
      <c r="FJ9" s="139"/>
      <c r="FK9" s="139"/>
      <c r="FL9" s="139"/>
      <c r="FM9" s="139"/>
      <c r="FN9" s="139"/>
      <c r="FO9" s="139"/>
      <c r="FP9" s="139"/>
      <c r="FQ9" s="139"/>
      <c r="FR9" s="139"/>
      <c r="FS9" s="139"/>
      <c r="FT9" s="139"/>
      <c r="FU9" s="139"/>
      <c r="FV9" s="139"/>
      <c r="FW9" s="139"/>
      <c r="FX9" s="139"/>
      <c r="FY9" s="139"/>
      <c r="FZ9" s="139"/>
      <c r="GA9" s="139"/>
      <c r="GB9" s="139"/>
      <c r="GC9" s="139"/>
      <c r="GD9" s="139"/>
      <c r="GE9" s="139"/>
      <c r="GF9" s="139"/>
      <c r="GG9" s="139"/>
      <c r="GH9" s="139"/>
      <c r="GI9" s="139"/>
      <c r="GJ9" s="139"/>
      <c r="GK9" s="139"/>
      <c r="GL9" s="139"/>
      <c r="GM9" s="139"/>
      <c r="GN9" s="139"/>
      <c r="GO9" s="139"/>
      <c r="GP9" s="139"/>
      <c r="GQ9" s="139"/>
      <c r="GR9" s="139"/>
      <c r="GS9" s="139"/>
      <c r="GT9" s="139"/>
      <c r="GU9" s="139"/>
      <c r="GV9" s="139"/>
      <c r="GW9" s="139"/>
      <c r="GX9" s="139"/>
      <c r="GY9" s="139"/>
      <c r="GZ9" s="139"/>
      <c r="HA9" s="139"/>
      <c r="HB9" s="139"/>
      <c r="HC9" s="139"/>
      <c r="HD9" s="139"/>
      <c r="HE9" s="139"/>
      <c r="HF9" s="139"/>
      <c r="HG9" s="139"/>
      <c r="HH9" s="139"/>
      <c r="HI9" s="139"/>
      <c r="HJ9" s="139"/>
      <c r="HK9" s="139"/>
      <c r="HL9" s="139"/>
      <c r="HM9" s="139"/>
      <c r="HN9" s="139"/>
      <c r="HO9" s="139"/>
      <c r="HP9" s="139"/>
      <c r="HQ9" s="139"/>
      <c r="HR9" s="139"/>
      <c r="HS9" s="139"/>
      <c r="HT9" s="139"/>
      <c r="HU9" s="139"/>
      <c r="HV9" s="139"/>
      <c r="HW9" s="139"/>
      <c r="HX9" s="139"/>
      <c r="HY9" s="139"/>
      <c r="HZ9" s="139"/>
      <c r="IA9" s="139"/>
      <c r="IB9" s="139"/>
      <c r="IC9" s="139"/>
      <c r="ID9" s="139"/>
      <c r="IE9" s="139"/>
      <c r="IF9" s="139"/>
      <c r="IG9" s="139"/>
      <c r="IH9" s="139"/>
      <c r="II9" s="139"/>
      <c r="IJ9" s="139"/>
      <c r="IK9" s="139"/>
      <c r="IL9" s="139"/>
      <c r="IM9" s="139"/>
      <c r="IN9" s="139"/>
      <c r="IO9" s="139"/>
      <c r="IP9" s="139"/>
      <c r="IQ9" s="139"/>
      <c r="IR9" s="139"/>
      <c r="IS9" s="139"/>
      <c r="IT9" s="139"/>
      <c r="IU9" s="139"/>
      <c r="IV9" s="139"/>
      <c r="IW9" s="139"/>
      <c r="IX9" s="139"/>
      <c r="IY9" s="139"/>
      <c r="IZ9" s="139"/>
      <c r="JA9" s="139"/>
      <c r="JB9" s="139"/>
      <c r="JC9" s="139"/>
      <c r="JD9" s="139"/>
      <c r="JE9" s="139"/>
      <c r="JF9" s="139"/>
      <c r="JG9" s="139"/>
      <c r="JH9" s="139"/>
      <c r="JI9" s="139"/>
      <c r="JJ9" s="139"/>
      <c r="JK9" s="139"/>
      <c r="JL9" s="139"/>
      <c r="JM9" s="139"/>
      <c r="JN9" s="139"/>
      <c r="JO9" s="139"/>
      <c r="JP9" s="139"/>
      <c r="JQ9" s="139"/>
      <c r="JR9" s="139"/>
      <c r="JS9" s="139"/>
      <c r="JT9" s="139"/>
      <c r="JU9" s="139"/>
      <c r="JV9" s="139"/>
      <c r="JW9" s="139"/>
      <c r="JX9" s="139"/>
      <c r="JY9" s="139"/>
      <c r="JZ9" s="139"/>
      <c r="KA9" s="139"/>
      <c r="KB9" s="139"/>
      <c r="KC9" s="139"/>
      <c r="KD9" s="139"/>
      <c r="KE9" s="139"/>
      <c r="KF9" s="139"/>
    </row>
    <row r="10" spans="1:292" ht="51" customHeight="1" x14ac:dyDescent="0.25">
      <c r="A10" s="297">
        <v>1</v>
      </c>
      <c r="B10" s="297" t="s">
        <v>261</v>
      </c>
      <c r="C10" s="297" t="s">
        <v>262</v>
      </c>
      <c r="D10" s="230" t="s">
        <v>263</v>
      </c>
      <c r="E10" s="444" t="s">
        <v>264</v>
      </c>
      <c r="F10" s="444" t="s">
        <v>265</v>
      </c>
      <c r="G10" s="297" t="s">
        <v>266</v>
      </c>
      <c r="H10" s="295">
        <v>24</v>
      </c>
      <c r="I10" s="318" t="str">
        <f>IF(H10&lt;=2,'Tabla probabilidad'!$B$5,IF(H10&lt;=24,'Tabla probabilidad'!$B$6,IF(H10&lt;=500,'Tabla probabilidad'!$B$7,IF(H10&lt;=5000,'Tabla probabilidad'!$B$8,IF(H10&gt;5000,'Tabla probabilidad'!$B$9)))))</f>
        <v>Baja</v>
      </c>
      <c r="J10" s="320">
        <f>IF(H10&lt;=2,'Tabla probabilidad'!$D$5,IF(H10&lt;=24,'Tabla probabilidad'!$D$6,IF(H10&lt;=500,'Tabla probabilidad'!$D$7,IF(H10&lt;=5000,'Tabla probabilidad'!$D$8,IF(H10&gt;5000,'Tabla probabilidad'!$D$9)))))</f>
        <v>0.4</v>
      </c>
      <c r="K10" s="295" t="s">
        <v>267</v>
      </c>
      <c r="L10" s="295" t="str">
        <f>IF(K10="El riesgo afecta la imagen de alguna área de la organización","Leve",IF(K10="El riesgo afecta la imagen de la entidad internamente, de conocimiento general, nivel interno, alta dirección, contratista y/o de provedores","Menor",IF(K10="El riesgo afecta la imagen de la entidad con algunos usuarios de relevancia frente al logro de los objetivos","Moderado",IF(K10="El riesgo afecta la imagen de de la entidad con efecto publicitario sostenido a nivel del sector justicia","Mayor",IF(K10="El riesgo afecta la imagen de la entidad a nivel nacional, con efecto publicitarios sostenible a nivel país","Catastrófico",IF(K10="Impacto que afecte la ejecución presupuestal en un valor ≥0,5%.","Leve",IF(K10="Impacto que afecte la ejecución presupuestal en un valor ≥1%.","Menor",IF(K10="Impacto que afecte la ejecución presupuestal en un valor ≥5%.","Moderado",IF(K10="Impacto que afecte la ejecución presupuestal en un valor ≥20%.","Mayor",IF(K10="Impacto que afecte la ejecución presupuestal en un valor ≥50%.","Catastrófico",IF(K10="Incumplimiento máximo del 5% de la meta planeada","Leve",IF(K10="Incumplimiento máximo del 15% de la meta planeada","Menor",IF(K10="Incumplimiento máximo del 20% de la meta planeada","Moderado",IF(K10="Incumplimiento máximo del 50% de la meta planeada","Mayor",IF(K10="Incumplimiento máximo del 80% de la meta planeada","Catastrófico",IF(K10="Cualquier afectación a la violacion de los derechos de los ciudadanos se considera con consecuencias altas","Mayor",IF(K10="Cualquier afectación a la violacion de los derechos de los ciudadanos se considera con consecuencias desastrosas","Catastrófico",IF(K10="Afecta la Prestación del Servicio de Administración de Justicia en 5%","Leve",IF(K10="Afecta la Prestación del Servicio de Administración de Justicia en 10%","Menor",IF(K10="Afecta la Prestación del Servicio de Administración de Justicia en 15%","Moderado",IF(K10="Afecta la Prestación del Servicio de Administración de Justicia en 20%","Mayor",IF(K10="Afecta la Prestación del Servicio de Administración de Justicia en más del 50%","Catastrófico",IF(K10="Cualquier acto indebido de los servidores judiciales genera altas consecuencias para la entidad","Mayor",IF(K10="Cualquier acto indebido de los servidores judiciales genera consecuencias desastrosas para la entidad","Catastrófico",IF(K10="Si el hecho llegara a presentarse, tendría consecuencias o efectos mínimos sobre la entidad","Leve",IF(K10="Si el hecho llegara a presentarse, tendría bajo impacto o efecto sobre la entidad","Menor",IF(K10="Si el hecho llegara a presentarse, tendría medianas consecuencias o efectos sobre la entidad","Moderado",IF(K10="Si el hecho llegara a presentarse, tendría altas consecuencias o efectos sobre la entidad","Mayor",IF(K10="Si el hecho llegara a presentarse, tendría desastrosas consecuencias o efectos sobre la entidad","Catastrófico")))))))))))))))))))))))))))))</f>
        <v>Menor</v>
      </c>
      <c r="M10" s="295" t="str">
        <f>IF(K10="El riesgo afecta la imagen de alguna área de la organización","20%",IF(K10="El riesgo afecta la imagen de la entidad internamente, de conocimiento general, nivel interno, alta dirección, contratista y/o de provedores","40%",IF(K10="El riesgo afecta la imagen de la entidad con algunos usuarios de relevancia frente al logro de los objetivos","60%",IF(K10="El riesgo afecta la imagen de de la entidad con efecto publicitario sostenido a nivel del sector justicia","80%",IF(K10="El riesgo afecta la imagen de la entidad a nivel nacional, con efecto publicitarios sostenible a nivel país","100%",IF(K10="Impacto que afecte la ejecución presupuestal en un valor ≥0,5%.","20%",IF(K10="Impacto que afecte la ejecución presupuestal en un valor ≥1%.","40%",IF(K10="Impacto que afecte la ejecución presupuestal en un valor ≥5%.","60%",IF(K10="Impacto que afecte la ejecución presupuestal en un valor ≥20%.","80%",IF(K10="Impacto que afecte la ejecución presupuestal en un valor ≥50%.","100%",IF(K10="Incumplimiento máximo del 5% de la meta planeada","20%",IF(K10="Incumplimiento máximo del 15% de la meta planeada","40%",IF(K10="Incumplimiento máximo del 20% de la meta planeada","60%",IF(K10="Incumplimiento máximo del 50% de la meta planeada","80%",IF(K10="Incumplimiento máximo del 80% de la meta planeada","100%",IF(K10="Cualquier afectación a la violacion de los derechos de los ciudadanos se considera con consecuencias altas","80%",IF(K10="Cualquier afectación a la violacion de los derechos de los ciudadanos se considera con consecuencias desastrosas","100%",IF(K10="Afecta la Prestación del Servicio de Administración de Justicia en 5%","20%",IF(K10="Afecta la Prestación del Servicio de Administración de Justicia en 10%","40%",IF(K10="Afecta la Prestación del Servicio de Administración de Justicia en 15%","60%",IF(K10="Afecta la Prestación del Servicio de Administración de Justicia en 20%","80%",IF(K10="Afecta la Prestación del Servicio de Administración de Justicia en más del 50%","100%",IF(K10="Cualquier acto indebido de los servidores judiciales genera altas consecuencias para la entidad","80%",IF(K10="Cualquier acto indebido de los servidores judiciales genera consecuencias desastrosas para la entidad","100%",IF(K10="Si el hecho llegara a presentarse, tendría consecuencias o efectos mínimos sobre la entidad","20%",IF(K10="Si el hecho llegara a presentarse, tendría bajo impacto o efecto sobre la entidad","40%",IF(K10="Si el hecho llegara a presentarse, tendría medianas consecuencias o efectos sobre la entidad","60%",IF(K10="Si el hecho llegara a presentarse, tendría altas consecuencias o efectos sobre la entidad","80%",IF(K10="Si el hecho llegara a presentarse, tendría desastrosas consecuencias o efectos sobre la entidad","100%")))))))))))))))))))))))))))))</f>
        <v>40%</v>
      </c>
      <c r="N10" s="295" t="str">
        <f>VLOOKUP((I10&amp;L10),Hoja1!$B$4:$C$28,2,0)</f>
        <v>Moderado</v>
      </c>
      <c r="O10" s="193">
        <v>1</v>
      </c>
      <c r="P10" s="189" t="s">
        <v>268</v>
      </c>
      <c r="Q10" s="193" t="str">
        <f t="shared" ref="Q10:Q32" si="0">IF(R10="Preventivo","Probabilidad",IF(R10="Detectivo","Probabilidad", IF(R10="Correctivo","Impacto")))</f>
        <v>Probabilidad</v>
      </c>
      <c r="R10" s="193" t="s">
        <v>269</v>
      </c>
      <c r="S10" s="193" t="s">
        <v>270</v>
      </c>
      <c r="T10" s="194">
        <f>VLOOKUP(R10&amp;S10,Hoja1!$Q$4:$R$9,2,0)</f>
        <v>0.45</v>
      </c>
      <c r="U10" s="193" t="s">
        <v>271</v>
      </c>
      <c r="V10" s="193" t="s">
        <v>272</v>
      </c>
      <c r="W10" s="193" t="s">
        <v>273</v>
      </c>
      <c r="X10" s="194">
        <f>IF(Q10="Probabilidad",($J$10*T10),IF(Q10="Impacto"," "))</f>
        <v>0.18000000000000002</v>
      </c>
      <c r="Y10" s="194" t="str">
        <f>IF(Z10&lt;=20%,'Tabla probabilidad'!$B$5,IF(Z10&lt;=40%,'Tabla probabilidad'!$B$6,IF(Z10&lt;=60%,'Tabla probabilidad'!$B$7,IF(Z10&lt;=80%,'Tabla probabilidad'!$B$8,IF(Z10&lt;=100%,'Tabla probabilidad'!$B$9)))))</f>
        <v>Baja</v>
      </c>
      <c r="Z10" s="194">
        <f>IF(R10="Preventivo",(J10-(J10*T10)),IF(R10="Detectivo",(J10-(J10*T10)),IF(R10="Correctivo",(J10))))</f>
        <v>0.22</v>
      </c>
      <c r="AA10" s="320" t="str">
        <f>IF(AB10&lt;=20%,'Tabla probabilidad'!$B$5,IF(AB10&lt;=40%,'Tabla probabilidad'!$B$6,IF(AB10&lt;=60%,'Tabla probabilidad'!$B$7,IF(AB10&lt;=80%,'Tabla probabilidad'!$B$8,IF(AB10&lt;=100%,'Tabla probabilidad'!$B$9)))))</f>
        <v>Baja</v>
      </c>
      <c r="AB10" s="320">
        <f>AVERAGE(Z10:Z12)</f>
        <v>0.22</v>
      </c>
      <c r="AC10" s="194" t="str">
        <f t="shared" ref="AC10:AC32" si="1">IF(AD10&lt;=20%,"Leve",IF(AD10&lt;=40%,"Menor",IF(AD10&lt;=60%,"Moderado",IF(AD10&lt;=80%,"Mayor",IF(AD10&lt;=100%,"Catastrófico")))))</f>
        <v>Menor</v>
      </c>
      <c r="AD10" s="194">
        <f>IF(Q10="Probabilidad",(($M$10-0)),IF(Q10="Impacto",($M$10-($M$10*T10))))</f>
        <v>0.4</v>
      </c>
      <c r="AE10" s="320" t="str">
        <f>IF(AF10&lt;=20%,"Leve",IF(AF10&lt;=40%,"Menor",IF(AF10&lt;=60%,"Moderado",IF(AF10&lt;=80%,"Mayor",IF(AF10&lt;=100%,"Catastrófico")))))</f>
        <v>Menor</v>
      </c>
      <c r="AF10" s="320">
        <f>AVERAGE(AD10:AD12)</f>
        <v>0.40000000000000008</v>
      </c>
      <c r="AG10" s="295" t="str">
        <f>VLOOKUP(AA10&amp;AE10,Hoja1!$B$4:$C$28,2,0)</f>
        <v>Moderado</v>
      </c>
      <c r="AH10" s="295" t="s">
        <v>274</v>
      </c>
      <c r="AI10" s="189" t="s">
        <v>268</v>
      </c>
      <c r="AJ10" s="222" t="s">
        <v>482</v>
      </c>
      <c r="AK10" s="223"/>
      <c r="AL10" s="224">
        <v>44744</v>
      </c>
      <c r="AM10" s="224">
        <v>44837</v>
      </c>
      <c r="AN10" s="445" t="s">
        <v>536</v>
      </c>
    </row>
    <row r="11" spans="1:292" ht="45" x14ac:dyDescent="0.25">
      <c r="A11" s="297"/>
      <c r="B11" s="297"/>
      <c r="C11" s="297"/>
      <c r="D11" s="230" t="s">
        <v>280</v>
      </c>
      <c r="E11" s="444"/>
      <c r="F11" s="444"/>
      <c r="G11" s="297"/>
      <c r="H11" s="295"/>
      <c r="I11" s="318"/>
      <c r="J11" s="320"/>
      <c r="K11" s="295"/>
      <c r="L11" s="315"/>
      <c r="M11" s="315"/>
      <c r="N11" s="295"/>
      <c r="O11" s="193">
        <v>2</v>
      </c>
      <c r="P11" s="189" t="s">
        <v>281</v>
      </c>
      <c r="Q11" s="193" t="str">
        <f t="shared" si="0"/>
        <v>Probabilidad</v>
      </c>
      <c r="R11" s="193" t="s">
        <v>269</v>
      </c>
      <c r="S11" s="193" t="s">
        <v>270</v>
      </c>
      <c r="T11" s="194">
        <f>VLOOKUP(R11&amp;S11,Hoja1!$Q$4:$R$9,2,0)</f>
        <v>0.45</v>
      </c>
      <c r="U11" s="193" t="s">
        <v>271</v>
      </c>
      <c r="V11" s="193" t="s">
        <v>272</v>
      </c>
      <c r="W11" s="193" t="s">
        <v>273</v>
      </c>
      <c r="X11" s="194">
        <f>IF(Q11="Probabilidad",($J$10*T11),IF(Q11="Impacto"," "))</f>
        <v>0.18000000000000002</v>
      </c>
      <c r="Y11" s="194" t="str">
        <f>IF(Z11&lt;=20%,'Tabla probabilidad'!$B$5,IF(Z11&lt;=40%,'Tabla probabilidad'!$B$6,IF(Z11&lt;=60%,'Tabla probabilidad'!$B$7,IF(Z11&lt;=80%,'Tabla probabilidad'!$B$8,IF(Z11&lt;=100%,'Tabla probabilidad'!$B$9)))))</f>
        <v>Baja</v>
      </c>
      <c r="Z11" s="194">
        <f>IF(R11="Preventivo",(J10-(J10*T11)),IF(R11="Detectivo",(J10-(J10*T11)),IF(R11="Correctivo",(J10))))</f>
        <v>0.22</v>
      </c>
      <c r="AA11" s="320"/>
      <c r="AB11" s="320"/>
      <c r="AC11" s="194" t="str">
        <f t="shared" si="1"/>
        <v>Menor</v>
      </c>
      <c r="AD11" s="194">
        <f>IF(Q11="Probabilidad",(($M$10-0)),IF(Q11="Impacto",($M$10-($M$10*T11))))</f>
        <v>0.4</v>
      </c>
      <c r="AE11" s="320"/>
      <c r="AF11" s="320"/>
      <c r="AG11" s="295"/>
      <c r="AH11" s="295"/>
      <c r="AI11" s="189" t="s">
        <v>281</v>
      </c>
      <c r="AJ11" s="222" t="s">
        <v>482</v>
      </c>
      <c r="AK11" s="223"/>
      <c r="AL11" s="224">
        <v>44744</v>
      </c>
      <c r="AM11" s="224">
        <v>44837</v>
      </c>
      <c r="AN11" s="445"/>
    </row>
    <row r="12" spans="1:292" ht="210.75" customHeight="1" x14ac:dyDescent="0.25">
      <c r="A12" s="297"/>
      <c r="B12" s="297"/>
      <c r="C12" s="297"/>
      <c r="D12" s="230" t="s">
        <v>282</v>
      </c>
      <c r="E12" s="444"/>
      <c r="F12" s="444"/>
      <c r="G12" s="297"/>
      <c r="H12" s="295"/>
      <c r="I12" s="318"/>
      <c r="J12" s="320"/>
      <c r="K12" s="295"/>
      <c r="L12" s="315"/>
      <c r="M12" s="315"/>
      <c r="N12" s="295"/>
      <c r="O12" s="193">
        <v>3</v>
      </c>
      <c r="P12" s="189" t="s">
        <v>484</v>
      </c>
      <c r="Q12" s="193" t="str">
        <f t="shared" si="0"/>
        <v>Probabilidad</v>
      </c>
      <c r="R12" s="193" t="s">
        <v>269</v>
      </c>
      <c r="S12" s="193" t="s">
        <v>270</v>
      </c>
      <c r="T12" s="194">
        <f>VLOOKUP(R12&amp;S12,Hoja1!$Q$4:$R$9,2,0)</f>
        <v>0.45</v>
      </c>
      <c r="U12" s="193" t="s">
        <v>271</v>
      </c>
      <c r="V12" s="193" t="s">
        <v>272</v>
      </c>
      <c r="W12" s="193" t="s">
        <v>273</v>
      </c>
      <c r="X12" s="194">
        <f>IF(Q12="Probabilidad",($J$10*T12),IF(Q12="Impacto"," "))</f>
        <v>0.18000000000000002</v>
      </c>
      <c r="Y12" s="194" t="str">
        <f>IF(Z12&lt;=20%,'Tabla probabilidad'!$B$5,IF(Z12&lt;=40%,'Tabla probabilidad'!$B$6,IF(Z12&lt;=60%,'Tabla probabilidad'!$B$7,IF(Z12&lt;=80%,'Tabla probabilidad'!$B$8,IF(Z12&lt;=100%,'Tabla probabilidad'!$B$9)))))</f>
        <v>Baja</v>
      </c>
      <c r="Z12" s="194">
        <f>IF(R12="Preventivo",(J10-(J10*T12)),IF(R12="Detectivo",(J10-(J10*T12)),IF(R12="Correctivo",(J10))))</f>
        <v>0.22</v>
      </c>
      <c r="AA12" s="320"/>
      <c r="AB12" s="320"/>
      <c r="AC12" s="194" t="str">
        <f t="shared" si="1"/>
        <v>Menor</v>
      </c>
      <c r="AD12" s="194">
        <f>IF(Q12="Probabilidad",(($M$10-0)),IF(Q12="Impacto",($M$10-($M$10*T12))))</f>
        <v>0.4</v>
      </c>
      <c r="AE12" s="320"/>
      <c r="AF12" s="320"/>
      <c r="AG12" s="295"/>
      <c r="AH12" s="295"/>
      <c r="AI12" s="189" t="s">
        <v>485</v>
      </c>
      <c r="AJ12" s="222" t="s">
        <v>482</v>
      </c>
      <c r="AK12" s="223"/>
      <c r="AL12" s="224">
        <v>44744</v>
      </c>
      <c r="AM12" s="224">
        <v>44837</v>
      </c>
      <c r="AN12" s="445"/>
    </row>
    <row r="13" spans="1:292" ht="49.9" customHeight="1" x14ac:dyDescent="0.25">
      <c r="A13" s="295">
        <v>2</v>
      </c>
      <c r="B13" s="295" t="s">
        <v>284</v>
      </c>
      <c r="C13" s="295" t="s">
        <v>285</v>
      </c>
      <c r="D13" s="230" t="s">
        <v>486</v>
      </c>
      <c r="E13" s="449" t="s">
        <v>287</v>
      </c>
      <c r="F13" s="444" t="s">
        <v>288</v>
      </c>
      <c r="G13" s="295" t="s">
        <v>289</v>
      </c>
      <c r="H13" s="297">
        <v>6</v>
      </c>
      <c r="I13" s="318" t="str">
        <f>IF(H13&lt;=2,'Tabla probabilidad'!$B$5,IF(H13&lt;=24,'Tabla probabilidad'!$B$6,IF(H13&lt;=500,'Tabla probabilidad'!$B$7,IF(H13&lt;=5000,'Tabla probabilidad'!$B$8,IF(H13&gt;5000,'Tabla probabilidad'!$B$9)))))</f>
        <v>Baja</v>
      </c>
      <c r="J13" s="320">
        <f>IF(H13&lt;=2,'Tabla probabilidad'!$D$5,IF(H13&lt;=24,'Tabla probabilidad'!$D$6,IF(H13&lt;=500,'Tabla probabilidad'!$D$7,IF(H13&lt;=5000,'Tabla probabilidad'!$D$8,IF(H13&gt;5000,'Tabla probabilidad'!$D$9)))))</f>
        <v>0.4</v>
      </c>
      <c r="K13" s="295" t="s">
        <v>290</v>
      </c>
      <c r="L13" s="295" t="str">
        <f>IF(K13="El riesgo afecta la imagen de alguna área de la organización","Leve",IF(K13="El riesgo afecta la imagen de la entidad internamente, de conocimiento general, nivel interno, alta dirección, contratista y/o de provedores","Menor",IF(K13="El riesgo afecta la imagen de la entidad con algunos usuarios de relevancia frente al logro de los objetivos","Moderado",IF(K13="El riesgo afecta la imagen de de la entidad con efecto publicitario sostenido a nivel del sector justicia","Mayor",IF(K13="El riesgo afecta la imagen de la entidad a nivel nacional, con efecto publicitarios sostenible a nivel país","Catastrófico",IF(K13="Impacto que afecte la ejecución presupuestal en un valor ≥0,5%.","Leve",IF(K13="Impacto que afecte la ejecución presupuestal en un valor ≥1%.","Menor",IF(K13="Impacto que afecte la ejecución presupuestal en un valor ≥5%.","Moderado",IF(K13="Impacto que afecte la ejecución presupuestal en un valor ≥20%.","Mayor",IF(K13="Impacto que afecte la ejecución presupuestal en un valor ≥50%.","Catastrófico",IF(K13="Incumplimiento máximo del 5% de la meta planeada","Leve",IF(K13="Incumplimiento máximo del 15% de la meta planeada","Menor",IF(K13="Incumplimiento máximo del 20% de la meta planeada","Moderado",IF(K13="Incumplimiento máximo del 50% de la meta planeada","Mayor",IF(K13="Incumplimiento máximo del 80% de la meta planeada","Catastrófico",IF(K13="Cualquier afectación a la violacion de los derechos de los ciudadanos se considera con consecuencias altas","Mayor",IF(K13="Cualquier afectación a la violacion de los derechos de los ciudadanos se considera con consecuencias desastrosas","Catastrófico",IF(K13="Afecta la Prestación del Servicio de Administración de Justicia en 5%","Leve",IF(K13="Afecta la Prestación del Servicio de Administración de Justicia en 10%","Menor",IF(K13="Afecta la Prestación del Servicio de Administración de Justicia en 15%","Moderado",IF(K13="Afecta la Prestación del Servicio de Administración de Justicia en 20%","Mayor",IF(K13="Afecta la Prestación del Servicio de Administración de Justicia en más del 50%","Catastrófico",IF(K13="Cualquier acto indebido de los servidores judiciales genera altas consecuencias para la entidad","Mayor",IF(K13="Cualquier acto indebido de los servidores judiciales genera consecuencias desastrosas para la entidad","Catastrófico",IF(K13="Si el hecho llegara a presentarse, tendría consecuencias o efectos mínimos sobre la entidad","Leve",IF(K13="Si el hecho llegara a presentarse, tendría bajo impacto o efecto sobre la entidad","Menor",IF(K13="Si el hecho llegara a presentarse, tendría medianas consecuencias o efectos sobre la entidad","Moderado",IF(K13="Si el hecho llegara a presentarse, tendría altas consecuencias o efectos sobre la entidad","Mayor",IF(K13="Si el hecho llegara a presentarse, tendría desastrosas consecuencias o efectos sobre la entidad","Catastrófico")))))))))))))))))))))))))))))</f>
        <v>Leve</v>
      </c>
      <c r="M13" s="295" t="str">
        <f>IF(K13="El riesgo afecta la imagen de alguna área de la organización","20%",IF(K13="El riesgo afecta la imagen de la entidad internamente, de conocimiento general, nivel interno, alta dirección, contratista y/o de provedores","40%",IF(K13="El riesgo afecta la imagen de la entidad con algunos usuarios de relevancia frente al logro de los objetivos","60%",IF(K13="El riesgo afecta la imagen de de la entidad con efecto publicitario sostenido a nivel del sector justicia","80%",IF(K13="El riesgo afecta la imagen de la entidad a nivel nacional, con efecto publicitarios sostenible a nivel país","100%",IF(K13="Impacto que afecte la ejecución presupuestal en un valor ≥0,5%.","20%",IF(K13="Impacto que afecte la ejecución presupuestal en un valor ≥1%.","40%",IF(K13="Impacto que afecte la ejecución presupuestal en un valor ≥5%.","60%",IF(K13="Impacto que afecte la ejecución presupuestal en un valor ≥20%.","80%",IF(K13="Impacto que afecte la ejecución presupuestal en un valor ≥50%.","100%",IF(K13="Incumplimiento máximo del 5% de la meta planeada","20%",IF(K13="Incumplimiento máximo del 15% de la meta planeada","40%",IF(K13="Incumplimiento máximo del 20% de la meta planeada","60%",IF(K13="Incumplimiento máximo del 50% de la meta planeada","80%",IF(K13="Incumplimiento máximo del 80% de la meta planeada","100%",IF(K13="Cualquier afectación a la violacion de los derechos de los ciudadanos se considera con consecuencias altas","80%",IF(K13="Cualquier afectación a la violacion de los derechos de los ciudadanos se considera con consecuencias desastrosas","100%",IF(K13="Afecta la Prestación del Servicio de Administración de Justicia en 5%","20%",IF(K13="Afecta la Prestación del Servicio de Administración de Justicia en 10%","40%",IF(K13="Afecta la Prestación del Servicio de Administración de Justicia en 15%","60%",IF(K13="Afecta la Prestación del Servicio de Administración de Justicia en 20%","80%",IF(K13="Afecta la Prestación del Servicio de Administración de Justicia en más del 50%","100%",IF(K13="Cualquier acto indebido de los servidores judiciales genera altas consecuencias para la entidad","80%",IF(K13="Cualquier acto indebido de los servidores judiciales genera consecuencias desastrosas para la entidad","100%",IF(K13="Si el hecho llegara a presentarse, tendría consecuencias o efectos mínimos sobre la entidad","20%",IF(K13="Si el hecho llegara a presentarse, tendría bajo impacto o efecto sobre la entidad","40%",IF(K13="Si el hecho llegara a presentarse, tendría medianas consecuencias o efectos sobre la entidad","60%",IF(K13="Si el hecho llegara a presentarse, tendría altas consecuencias o efectos sobre la entidad","80%",IF(K13="Si el hecho llegara a presentarse, tendría desastrosas consecuencias o efectos sobre la entidad","100%")))))))))))))))))))))))))))))</f>
        <v>20%</v>
      </c>
      <c r="N13" s="295" t="str">
        <f>VLOOKUP((I13&amp;L13),Hoja1!$B$4:$C$28,2,0)</f>
        <v>Bajo</v>
      </c>
      <c r="O13" s="193">
        <v>1</v>
      </c>
      <c r="P13" s="189" t="s">
        <v>507</v>
      </c>
      <c r="Q13" s="193" t="str">
        <f t="shared" si="0"/>
        <v>Probabilidad</v>
      </c>
      <c r="R13" s="193" t="s">
        <v>269</v>
      </c>
      <c r="S13" s="193" t="s">
        <v>270</v>
      </c>
      <c r="T13" s="194">
        <f>VLOOKUP(R13&amp;S13,Hoja1!$Q$4:$R$9,2,0)</f>
        <v>0.45</v>
      </c>
      <c r="U13" s="193" t="s">
        <v>271</v>
      </c>
      <c r="V13" s="193" t="s">
        <v>272</v>
      </c>
      <c r="W13" s="193" t="s">
        <v>273</v>
      </c>
      <c r="X13" s="194">
        <f>IF(Q13="Probabilidad",($J$13*T13),IF(Q13="Impacto"," "))</f>
        <v>0.18000000000000002</v>
      </c>
      <c r="Y13" s="194" t="str">
        <f>IF(Z13&lt;=20%,'Tabla probabilidad'!$B$5,IF(Z13&lt;=40%,'Tabla probabilidad'!$B$6,IF(Z13&lt;=60%,'Tabla probabilidad'!$B$7,IF(Z13&lt;=80%,'Tabla probabilidad'!$B$8,IF(Z13&lt;=100%,'Tabla probabilidad'!$B$9)))))</f>
        <v>Baja</v>
      </c>
      <c r="Z13" s="194">
        <f>IF(R13="Preventivo",(J13-(J13*T13)),IF(R13="Detectivo",(J13-(J13*T13)),IF(R13="Correctivo",(J13))))</f>
        <v>0.22</v>
      </c>
      <c r="AA13" s="320" t="str">
        <f>IF(AB13&lt;=20%,'Tabla probabilidad'!$B$5,IF(AB13&lt;=40%,'Tabla probabilidad'!$B$6,IF(AB13&lt;=60%,'Tabla probabilidad'!$B$7,IF(AB13&lt;=80%,'Tabla probabilidad'!$B$8,IF(AB13&lt;=100%,'Tabla probabilidad'!$B$9)))))</f>
        <v>Baja</v>
      </c>
      <c r="AB13" s="320">
        <f>AVERAGE(Z13:Z15)</f>
        <v>0.22</v>
      </c>
      <c r="AC13" s="194" t="str">
        <f t="shared" si="1"/>
        <v>Leve</v>
      </c>
      <c r="AD13" s="194">
        <f>IF(Q13="Probabilidad",(($M$13-0)),IF(Q13="Impacto",($M$13-($M$13*T13))))</f>
        <v>0.2</v>
      </c>
      <c r="AE13" s="320" t="str">
        <f>IF(AF13&lt;=20%,"Leve",IF(AF13&lt;=40%,"Menor",IF(AF13&lt;=60%,"Moderado",IF(AF13&lt;=80%,"Mayor",IF(AF13&lt;=100%,"Catastrófico")))))</f>
        <v>Leve</v>
      </c>
      <c r="AF13" s="320">
        <f>AVERAGE(AD13:AD15)</f>
        <v>0.20000000000000004</v>
      </c>
      <c r="AG13" s="295" t="str">
        <f>VLOOKUP(AA13&amp;AE13,Hoja1!$B$4:$C$28,2,0)</f>
        <v>Bajo</v>
      </c>
      <c r="AH13" s="295" t="s">
        <v>274</v>
      </c>
      <c r="AI13" s="189" t="s">
        <v>508</v>
      </c>
      <c r="AJ13" s="222" t="s">
        <v>482</v>
      </c>
      <c r="AK13" s="223"/>
      <c r="AL13" s="224">
        <v>44744</v>
      </c>
      <c r="AM13" s="224">
        <v>44837</v>
      </c>
      <c r="AN13" s="229" t="s">
        <v>537</v>
      </c>
    </row>
    <row r="14" spans="1:292" ht="68.25" customHeight="1" x14ac:dyDescent="0.25">
      <c r="A14" s="295"/>
      <c r="B14" s="295"/>
      <c r="C14" s="295"/>
      <c r="D14" s="231" t="s">
        <v>292</v>
      </c>
      <c r="E14" s="449"/>
      <c r="F14" s="449"/>
      <c r="G14" s="295"/>
      <c r="H14" s="297"/>
      <c r="I14" s="318"/>
      <c r="J14" s="320"/>
      <c r="K14" s="295"/>
      <c r="L14" s="315"/>
      <c r="M14" s="315"/>
      <c r="N14" s="295"/>
      <c r="O14" s="193">
        <v>2</v>
      </c>
      <c r="P14" s="189" t="s">
        <v>489</v>
      </c>
      <c r="Q14" s="193" t="str">
        <f t="shared" si="0"/>
        <v>Probabilidad</v>
      </c>
      <c r="R14" s="193" t="s">
        <v>269</v>
      </c>
      <c r="S14" s="193" t="s">
        <v>270</v>
      </c>
      <c r="T14" s="194">
        <f>VLOOKUP(R14&amp;S14,Hoja1!$Q$4:$R$9,2,0)</f>
        <v>0.45</v>
      </c>
      <c r="U14" s="193" t="s">
        <v>271</v>
      </c>
      <c r="V14" s="193" t="s">
        <v>272</v>
      </c>
      <c r="W14" s="193" t="s">
        <v>273</v>
      </c>
      <c r="X14" s="194">
        <f>IF(Q14="Probabilidad",($J$13*T14),IF(Q14="Impacto"," "))</f>
        <v>0.18000000000000002</v>
      </c>
      <c r="Y14" s="194" t="str">
        <f>IF(Z14&lt;=20%,'Tabla probabilidad'!$B$5,IF(Z14&lt;=40%,'Tabla probabilidad'!$B$6,IF(Z14&lt;=60%,'Tabla probabilidad'!$B$7,IF(Z14&lt;=80%,'Tabla probabilidad'!$B$8,IF(Z14&lt;=100%,'Tabla probabilidad'!$B$9)))))</f>
        <v>Baja</v>
      </c>
      <c r="Z14" s="194">
        <f>IF(R14="Preventivo",(J13-(J13*T14)),IF(R14="Detectivo",(J13-(J13*T14)),IF(R14="Correctivo",(J13))))</f>
        <v>0.22</v>
      </c>
      <c r="AA14" s="320"/>
      <c r="AB14" s="320"/>
      <c r="AC14" s="194" t="str">
        <f t="shared" si="1"/>
        <v>Leve</v>
      </c>
      <c r="AD14" s="194">
        <f>IF(Q14="Probabilidad",(($M$13-0)),IF(Q14="Impacto",($M$13-($M$13*T14))))</f>
        <v>0.2</v>
      </c>
      <c r="AE14" s="320"/>
      <c r="AF14" s="320"/>
      <c r="AG14" s="295"/>
      <c r="AH14" s="295"/>
      <c r="AI14" s="189" t="s">
        <v>489</v>
      </c>
      <c r="AJ14" s="222" t="s">
        <v>482</v>
      </c>
      <c r="AK14" s="223"/>
      <c r="AL14" s="224">
        <v>44744</v>
      </c>
      <c r="AM14" s="224">
        <v>44837</v>
      </c>
      <c r="AN14" s="447" t="s">
        <v>538</v>
      </c>
    </row>
    <row r="15" spans="1:292" ht="60" x14ac:dyDescent="0.25">
      <c r="A15" s="295"/>
      <c r="B15" s="295"/>
      <c r="C15" s="295"/>
      <c r="D15" s="231" t="s">
        <v>294</v>
      </c>
      <c r="E15" s="449"/>
      <c r="F15" s="449"/>
      <c r="G15" s="295"/>
      <c r="H15" s="297"/>
      <c r="I15" s="318"/>
      <c r="J15" s="320"/>
      <c r="K15" s="295"/>
      <c r="L15" s="315"/>
      <c r="M15" s="315"/>
      <c r="N15" s="295"/>
      <c r="O15" s="193">
        <v>3</v>
      </c>
      <c r="P15" s="189" t="s">
        <v>295</v>
      </c>
      <c r="Q15" s="193" t="str">
        <f t="shared" si="0"/>
        <v>Probabilidad</v>
      </c>
      <c r="R15" s="193" t="s">
        <v>269</v>
      </c>
      <c r="S15" s="193" t="s">
        <v>270</v>
      </c>
      <c r="T15" s="194">
        <f>VLOOKUP(R15&amp;S15,Hoja1!$Q$4:$R$9,2,0)</f>
        <v>0.45</v>
      </c>
      <c r="U15" s="193" t="s">
        <v>271</v>
      </c>
      <c r="V15" s="193" t="s">
        <v>272</v>
      </c>
      <c r="W15" s="193" t="s">
        <v>273</v>
      </c>
      <c r="X15" s="194">
        <f>IF(Q15="Probabilidad",($J$13*T15),IF(Q15="Impacto"," "))</f>
        <v>0.18000000000000002</v>
      </c>
      <c r="Y15" s="194" t="str">
        <f>IF(Z15&lt;=20%,'Tabla probabilidad'!$B$5,IF(Z15&lt;=40%,'Tabla probabilidad'!$B$6,IF(Z15&lt;=60%,'Tabla probabilidad'!$B$7,IF(Z15&lt;=80%,'Tabla probabilidad'!$B$8,IF(Z15&lt;=100%,'Tabla probabilidad'!$B$9)))))</f>
        <v>Baja</v>
      </c>
      <c r="Z15" s="194">
        <f>IF(R15="Preventivo",(J13-(J13*T15)),IF(R15="Detectivo",(J13-(J13*T15)),IF(R15="Correctivo",(J13))))</f>
        <v>0.22</v>
      </c>
      <c r="AA15" s="320"/>
      <c r="AB15" s="320"/>
      <c r="AC15" s="194" t="str">
        <f t="shared" si="1"/>
        <v>Leve</v>
      </c>
      <c r="AD15" s="194">
        <f>IF(Q15="Probabilidad",(($M$13-0)),IF(Q15="Impacto",($M$13-($M$13*T15))))</f>
        <v>0.2</v>
      </c>
      <c r="AE15" s="320"/>
      <c r="AF15" s="320"/>
      <c r="AG15" s="295"/>
      <c r="AH15" s="295"/>
      <c r="AI15" s="189" t="s">
        <v>295</v>
      </c>
      <c r="AJ15" s="222" t="s">
        <v>482</v>
      </c>
      <c r="AK15" s="223"/>
      <c r="AL15" s="224">
        <v>44744</v>
      </c>
      <c r="AM15" s="224">
        <v>44837</v>
      </c>
      <c r="AN15" s="448"/>
    </row>
    <row r="16" spans="1:292" ht="66.75" customHeight="1" x14ac:dyDescent="0.25">
      <c r="A16" s="297">
        <v>3</v>
      </c>
      <c r="B16" s="297" t="s">
        <v>296</v>
      </c>
      <c r="C16" s="297" t="s">
        <v>285</v>
      </c>
      <c r="D16" s="221" t="s">
        <v>297</v>
      </c>
      <c r="E16" s="444" t="s">
        <v>298</v>
      </c>
      <c r="F16" s="444" t="s">
        <v>299</v>
      </c>
      <c r="G16" s="297" t="s">
        <v>266</v>
      </c>
      <c r="H16" s="295">
        <v>4</v>
      </c>
      <c r="I16" s="318" t="str">
        <f>IF(H16&lt;=2,'Tabla probabilidad'!$B$5,IF(H16&lt;=24,'Tabla probabilidad'!$B$6,IF(H16&lt;=500,'Tabla probabilidad'!$B$7,IF(H16&lt;=5000,'Tabla probabilidad'!$B$8,IF(H16&gt;5000,'Tabla probabilidad'!$B$9)))))</f>
        <v>Baja</v>
      </c>
      <c r="J16" s="320">
        <f>IF(H16&lt;=2,'Tabla probabilidad'!$D$5,IF(H16&lt;=24,'Tabla probabilidad'!$D$6,IF(H16&lt;=500,'Tabla probabilidad'!$D$7,IF(H16&lt;=5000,'Tabla probabilidad'!$D$8,IF(H16&gt;5000,'Tabla probabilidad'!$D$9)))))</f>
        <v>0.4</v>
      </c>
      <c r="K16" s="295" t="s">
        <v>300</v>
      </c>
      <c r="L16" s="295" t="str">
        <f>IF(K16="El riesgo afecta la imagen de alguna área de la organización","Leve",IF(K16="El riesgo afecta la imagen de la entidad internamente, de conocimiento general, nivel interno, alta dirección, contratista y/o de provedores","Menor",IF(K16="El riesgo afecta la imagen de la entidad con algunos usuarios de relevancia frente al logro de los objetivos","Moderado",IF(K16="El riesgo afecta la imagen de de la entidad con efecto publicitario sostenido a nivel del sector justicia","Mayor",IF(K16="El riesgo afecta la imagen de la entidad a nivel nacional, con efecto publicitarios sostenible a nivel país","Catastrófico",IF(K16="Impacto que afecte la ejecución presupuestal en un valor ≥0,5%.","Leve",IF(K16="Impacto que afecte la ejecución presupuestal en un valor ≥1%.","Menor",IF(K16="Impacto que afecte la ejecución presupuestal en un valor ≥5%.","Moderado",IF(K16="Impacto que afecte la ejecución presupuestal en un valor ≥20%.","Mayor",IF(K16="Impacto que afecte la ejecución presupuestal en un valor ≥50%.","Catastrófico",IF(K16="Incumplimiento máximo del 5% de la meta planeada","Leve",IF(K16="Incumplimiento máximo del 15% de la meta planeada","Menor",IF(K16="Incumplimiento máximo del 20% de la meta planeada","Moderado",IF(K16="Incumplimiento máximo del 50% de la meta planeada","Mayor",IF(K16="Incumplimiento máximo del 80% de la meta planeada","Catastrófico",IF(K16="Cualquier afectación a la violacion de los derechos de los ciudadanos se considera con consecuencias altas","Mayor",IF(K16="Cualquier afectación a la violacion de los derechos de los ciudadanos se considera con consecuencias desastrosas","Catastrófico",IF(K16="Afecta la Prestación del Servicio de Administración de Justicia en 5%","Leve",IF(K16="Afecta la Prestación del Servicio de Administración de Justicia en 10%","Menor",IF(K16="Afecta la Prestación del Servicio de Administración de Justicia en 15%","Moderado",IF(K16="Afecta la Prestación del Servicio de Administración de Justicia en 20%","Mayor",IF(K16="Afecta la Prestación del Servicio de Administración de Justicia en más del 50%","Catastrófico",IF(K16="Cualquier acto indebido de los servidores judiciales genera altas consecuencias para la entidad","Mayor",IF(K16="Cualquier acto indebido de los servidores judiciales genera consecuencias desastrosas para la entidad","Catastrófico",IF(K16="Si el hecho llegara a presentarse, tendría consecuencias o efectos mínimos sobre la entidad","Leve",IF(K16="Si el hecho llegara a presentarse, tendría bajo impacto o efecto sobre la entidad","Menor",IF(K16="Si el hecho llegara a presentarse, tendría medianas consecuencias o efectos sobre la entidad","Moderado",IF(K16="Si el hecho llegara a presentarse, tendría altas consecuencias o efectos sobre la entidad","Mayor",IF(K16="Si el hecho llegara a presentarse, tendría desastrosas consecuencias o efectos sobre la entidad","Catastrófico")))))))))))))))))))))))))))))</f>
        <v>Leve</v>
      </c>
      <c r="M16" s="295" t="str">
        <f>IF(K16="El riesgo afecta la imagen de alguna área de la organización","20%",IF(K16="El riesgo afecta la imagen de la entidad internamente, de conocimiento general, nivel interno, alta dirección, contratista y/o de provedores","40%",IF(K16="El riesgo afecta la imagen de la entidad con algunos usuarios de relevancia frente al logro de los objetivos","60%",IF(K16="El riesgo afecta la imagen de de la entidad con efecto publicitario sostenido a nivel del sector justicia","80%",IF(K16="El riesgo afecta la imagen de la entidad a nivel nacional, con efecto publicitarios sostenible a nivel país","100%",IF(K16="Impacto que afecte la ejecución presupuestal en un valor ≥0,5%.","20%",IF(K16="Impacto que afecte la ejecución presupuestal en un valor ≥1%.","40%",IF(K16="Impacto que afecte la ejecución presupuestal en un valor ≥5%.","60%",IF(K16="Impacto que afecte la ejecución presupuestal en un valor ≥20%.","80%",IF(K16="Impacto que afecte la ejecución presupuestal en un valor ≥50%.","100%",IF(K16="Incumplimiento máximo del 5% de la meta planeada","20%",IF(K16="Incumplimiento máximo del 15% de la meta planeada","40%",IF(K16="Incumplimiento máximo del 20% de la meta planeada","60%",IF(K16="Incumplimiento máximo del 50% de la meta planeada","80%",IF(K16="Incumplimiento máximo del 80% de la meta planeada","100%",IF(K16="Cualquier afectación a la violacion de los derechos de los ciudadanos se considera con consecuencias altas","80%",IF(K16="Cualquier afectación a la violacion de los derechos de los ciudadanos se considera con consecuencias desastrosas","100%",IF(K16="Afecta la Prestación del Servicio de Administración de Justicia en 5%","20%",IF(K16="Afecta la Prestación del Servicio de Administración de Justicia en 10%","40%",IF(K16="Afecta la Prestación del Servicio de Administración de Justicia en 15%","60%",IF(K16="Afecta la Prestación del Servicio de Administración de Justicia en 20%","80%",IF(K16="Afecta la Prestación del Servicio de Administración de Justicia en más del 50%","100%",IF(K16="Cualquier acto indebido de los servidores judiciales genera altas consecuencias para la entidad","80%",IF(K16="Cualquier acto indebido de los servidores judiciales genera consecuencias desastrosas para la entidad","100%",IF(K16="Si el hecho llegara a presentarse, tendría consecuencias o efectos mínimos sobre la entidad","20%",IF(K16="Si el hecho llegara a presentarse, tendría bajo impacto o efecto sobre la entidad","40%",IF(K16="Si el hecho llegara a presentarse, tendría medianas consecuencias o efectos sobre la entidad","60%",IF(K16="Si el hecho llegara a presentarse, tendría altas consecuencias o efectos sobre la entidad","80%",IF(K16="Si el hecho llegara a presentarse, tendría desastrosas consecuencias o efectos sobre la entidad","100%")))))))))))))))))))))))))))))</f>
        <v>20%</v>
      </c>
      <c r="N16" s="295" t="str">
        <f>VLOOKUP((I16&amp;L16),Hoja1!$B$4:$C$28,2,0)</f>
        <v>Bajo</v>
      </c>
      <c r="O16" s="193">
        <v>1</v>
      </c>
      <c r="P16" s="189" t="s">
        <v>301</v>
      </c>
      <c r="Q16" s="193" t="str">
        <f t="shared" si="0"/>
        <v>Probabilidad</v>
      </c>
      <c r="R16" s="193" t="s">
        <v>269</v>
      </c>
      <c r="S16" s="193" t="s">
        <v>270</v>
      </c>
      <c r="T16" s="194">
        <f>VLOOKUP(R16&amp;S16,Hoja1!$Q$4:$R$9,2,0)</f>
        <v>0.45</v>
      </c>
      <c r="U16" s="193" t="s">
        <v>271</v>
      </c>
      <c r="V16" s="193" t="s">
        <v>272</v>
      </c>
      <c r="W16" s="193" t="s">
        <v>273</v>
      </c>
      <c r="X16" s="194">
        <f>IF(Q16="Probabilidad",($J$16*T16),IF(Q16="Impacto"," "))</f>
        <v>0.18000000000000002</v>
      </c>
      <c r="Y16" s="194" t="str">
        <f>IF(Z16&lt;=20%,'Tabla probabilidad'!$B$5,IF(Z16&lt;=40%,'Tabla probabilidad'!$B$6,IF(Z16&lt;=60%,'Tabla probabilidad'!$B$7,IF(Z16&lt;=80%,'Tabla probabilidad'!$B$8,IF(Z16&lt;=100%,'Tabla probabilidad'!$B$9)))))</f>
        <v>Baja</v>
      </c>
      <c r="Z16" s="194">
        <f>IF(R16="Preventivo",(J16-(J16*T16)),IF(R16="Detectivo",(J16-(J16*T16)),IF(R16="Correctivo",(J16))))</f>
        <v>0.22</v>
      </c>
      <c r="AA16" s="320" t="str">
        <f>IF(AB16&lt;=20%,'Tabla probabilidad'!$B$5,IF(AB16&lt;=40%,'Tabla probabilidad'!$B$6,IF(AB16&lt;=60%,'Tabla probabilidad'!$B$7,IF(AB16&lt;=80%,'Tabla probabilidad'!$B$8,IF(AB16&lt;=100%,'Tabla probabilidad'!$B$9)))))</f>
        <v>Baja</v>
      </c>
      <c r="AB16" s="320">
        <f>AVERAGE(Z16:Z19)</f>
        <v>0.22</v>
      </c>
      <c r="AC16" s="194" t="str">
        <f t="shared" si="1"/>
        <v>Leve</v>
      </c>
      <c r="AD16" s="194">
        <f>IF(Q16="Probabilidad",(($M$16-0)),IF(Q16="Impacto",($M$16-($M$16*T16))))</f>
        <v>0.2</v>
      </c>
      <c r="AE16" s="320" t="str">
        <f>IF(AF16&lt;=20%,"Leve",IF(AF16&lt;=40%,"Menor",IF(AF16&lt;=60%,"Moderado",IF(AF16&lt;=80%,"Mayor",IF(AF16&lt;=100%,"Catastrófico")))))</f>
        <v>Leve</v>
      </c>
      <c r="AF16" s="320">
        <f>AVERAGE(AD16:AD19)</f>
        <v>0.2</v>
      </c>
      <c r="AG16" s="295" t="str">
        <f>VLOOKUP(AA16&amp;AE16,Hoja1!$B$4:$C$28,2,0)</f>
        <v>Bajo</v>
      </c>
      <c r="AH16" s="295" t="s">
        <v>274</v>
      </c>
      <c r="AI16" s="189" t="s">
        <v>301</v>
      </c>
      <c r="AJ16" s="222" t="s">
        <v>482</v>
      </c>
      <c r="AK16" s="223"/>
      <c r="AL16" s="224">
        <v>44744</v>
      </c>
      <c r="AM16" s="224">
        <v>44837</v>
      </c>
      <c r="AN16" s="188" t="s">
        <v>491</v>
      </c>
    </row>
    <row r="17" spans="1:40" ht="69" customHeight="1" x14ac:dyDescent="0.25">
      <c r="A17" s="297"/>
      <c r="B17" s="297"/>
      <c r="C17" s="297"/>
      <c r="D17" s="141" t="s">
        <v>302</v>
      </c>
      <c r="E17" s="444"/>
      <c r="F17" s="444"/>
      <c r="G17" s="297"/>
      <c r="H17" s="295"/>
      <c r="I17" s="318"/>
      <c r="J17" s="320"/>
      <c r="K17" s="295"/>
      <c r="L17" s="315"/>
      <c r="M17" s="315"/>
      <c r="N17" s="295"/>
      <c r="O17" s="193">
        <v>2</v>
      </c>
      <c r="P17" s="188" t="s">
        <v>303</v>
      </c>
      <c r="Q17" s="193" t="str">
        <f t="shared" si="0"/>
        <v>Probabilidad</v>
      </c>
      <c r="R17" s="193" t="s">
        <v>269</v>
      </c>
      <c r="S17" s="193" t="s">
        <v>270</v>
      </c>
      <c r="T17" s="194">
        <f>VLOOKUP(R17&amp;S17,Hoja1!$Q$4:$R$9,2,0)</f>
        <v>0.45</v>
      </c>
      <c r="U17" s="193" t="s">
        <v>271</v>
      </c>
      <c r="V17" s="193" t="s">
        <v>272</v>
      </c>
      <c r="W17" s="193" t="s">
        <v>273</v>
      </c>
      <c r="X17" s="194">
        <f>IF(Q17="Probabilidad",($J$16*T17),IF(Q17="Impacto"," "))</f>
        <v>0.18000000000000002</v>
      </c>
      <c r="Y17" s="194" t="str">
        <f>IF(Z17&lt;=20%,'Tabla probabilidad'!$B$5,IF(Z17&lt;=40%,'Tabla probabilidad'!$B$6,IF(Z17&lt;=60%,'Tabla probabilidad'!$B$7,IF(Z17&lt;=80%,'Tabla probabilidad'!$B$8,IF(Z17&lt;=100%,'Tabla probabilidad'!$B$9)))))</f>
        <v>Baja</v>
      </c>
      <c r="Z17" s="194">
        <f>IF(R17="Preventivo",(J16-(J16*T17)),IF(R17="Detectivo",(J16-(J16*T17)),IF(R17="Correctivo",(J16))))</f>
        <v>0.22</v>
      </c>
      <c r="AA17" s="320"/>
      <c r="AB17" s="320"/>
      <c r="AC17" s="194" t="str">
        <f t="shared" si="1"/>
        <v>Leve</v>
      </c>
      <c r="AD17" s="194">
        <f>IF(Q17="Probabilidad",(($M$16-0)),IF(Q17="Impacto",($M$16-($M$16*T17))))</f>
        <v>0.2</v>
      </c>
      <c r="AE17" s="320"/>
      <c r="AF17" s="320"/>
      <c r="AG17" s="295"/>
      <c r="AH17" s="295"/>
      <c r="AI17" s="188" t="s">
        <v>303</v>
      </c>
      <c r="AJ17" s="222" t="s">
        <v>482</v>
      </c>
      <c r="AK17" s="223"/>
      <c r="AL17" s="224">
        <v>44744</v>
      </c>
      <c r="AM17" s="224">
        <v>44837</v>
      </c>
      <c r="AN17" s="188" t="s">
        <v>492</v>
      </c>
    </row>
    <row r="18" spans="1:40" ht="75.75" customHeight="1" x14ac:dyDescent="0.25">
      <c r="A18" s="297"/>
      <c r="B18" s="297"/>
      <c r="C18" s="297"/>
      <c r="D18" s="141" t="s">
        <v>304</v>
      </c>
      <c r="E18" s="444"/>
      <c r="F18" s="444"/>
      <c r="G18" s="297"/>
      <c r="H18" s="295"/>
      <c r="I18" s="318"/>
      <c r="J18" s="320"/>
      <c r="K18" s="295"/>
      <c r="L18" s="315"/>
      <c r="M18" s="315"/>
      <c r="N18" s="295"/>
      <c r="O18" s="193">
        <v>3</v>
      </c>
      <c r="P18" s="189" t="s">
        <v>305</v>
      </c>
      <c r="Q18" s="193" t="str">
        <f t="shared" si="0"/>
        <v>Probabilidad</v>
      </c>
      <c r="R18" s="193" t="s">
        <v>269</v>
      </c>
      <c r="S18" s="193" t="s">
        <v>270</v>
      </c>
      <c r="T18" s="194">
        <f>VLOOKUP(R18&amp;S18,Hoja1!$Q$4:$R$9,2,0)</f>
        <v>0.45</v>
      </c>
      <c r="U18" s="193" t="s">
        <v>271</v>
      </c>
      <c r="V18" s="193" t="s">
        <v>272</v>
      </c>
      <c r="W18" s="193" t="s">
        <v>273</v>
      </c>
      <c r="X18" s="194">
        <f>IF(Q18="Probabilidad",($J$16*T18),IF(Q18="Impacto"," "))</f>
        <v>0.18000000000000002</v>
      </c>
      <c r="Y18" s="194" t="str">
        <f>IF(Z18&lt;=20%,'Tabla probabilidad'!$B$5,IF(Z18&lt;=40%,'Tabla probabilidad'!$B$6,IF(Z18&lt;=60%,'Tabla probabilidad'!$B$7,IF(Z18&lt;=80%,'Tabla probabilidad'!$B$8,IF(Z18&lt;=100%,'Tabla probabilidad'!$B$9)))))</f>
        <v>Baja</v>
      </c>
      <c r="Z18" s="194">
        <f>IF(R18="Preventivo",(J16-(J16*T18)),IF(R18="Detectivo",(J16-(J16*T18)),IF(R18="Correctivo",(J16))))</f>
        <v>0.22</v>
      </c>
      <c r="AA18" s="320"/>
      <c r="AB18" s="320"/>
      <c r="AC18" s="194" t="str">
        <f t="shared" si="1"/>
        <v>Leve</v>
      </c>
      <c r="AD18" s="194">
        <f>IF(Q18="Probabilidad",(($M$16-0)),IF(Q18="Impacto",($M$16-($M$16*T18))))</f>
        <v>0.2</v>
      </c>
      <c r="AE18" s="320"/>
      <c r="AF18" s="320"/>
      <c r="AG18" s="295"/>
      <c r="AH18" s="295"/>
      <c r="AI18" s="189" t="s">
        <v>305</v>
      </c>
      <c r="AJ18" s="222" t="s">
        <v>482</v>
      </c>
      <c r="AK18" s="223"/>
      <c r="AL18" s="224">
        <v>44744</v>
      </c>
      <c r="AM18" s="224">
        <v>44837</v>
      </c>
      <c r="AN18" s="188" t="s">
        <v>511</v>
      </c>
    </row>
    <row r="19" spans="1:40" ht="229.9" customHeight="1" x14ac:dyDescent="0.25">
      <c r="A19" s="297"/>
      <c r="B19" s="297"/>
      <c r="C19" s="297"/>
      <c r="D19" s="221" t="s">
        <v>494</v>
      </c>
      <c r="E19" s="444"/>
      <c r="F19" s="444"/>
      <c r="G19" s="297"/>
      <c r="H19" s="295"/>
      <c r="I19" s="318"/>
      <c r="J19" s="320"/>
      <c r="K19" s="295"/>
      <c r="L19" s="315"/>
      <c r="M19" s="315"/>
      <c r="N19" s="295"/>
      <c r="O19" s="193">
        <v>4</v>
      </c>
      <c r="P19" s="189" t="s">
        <v>307</v>
      </c>
      <c r="Q19" s="193" t="str">
        <f t="shared" si="0"/>
        <v>Probabilidad</v>
      </c>
      <c r="R19" s="193" t="s">
        <v>269</v>
      </c>
      <c r="S19" s="193" t="s">
        <v>270</v>
      </c>
      <c r="T19" s="194">
        <f>VLOOKUP(R19&amp;S19,Hoja1!$Q$4:$R$9,2,0)</f>
        <v>0.45</v>
      </c>
      <c r="U19" s="193" t="s">
        <v>271</v>
      </c>
      <c r="V19" s="193" t="s">
        <v>272</v>
      </c>
      <c r="W19" s="193" t="s">
        <v>273</v>
      </c>
      <c r="X19" s="194">
        <f>IF(Q19="Probabilidad",($J$16*T19),IF(Q19="Impacto"," "))</f>
        <v>0.18000000000000002</v>
      </c>
      <c r="Y19" s="194" t="str">
        <f>IF(Z19&lt;=20%,'Tabla probabilidad'!$B$5,IF(Z19&lt;=40%,'Tabla probabilidad'!$B$6,IF(Z19&lt;=60%,'Tabla probabilidad'!$B$7,IF(Z19&lt;=80%,'Tabla probabilidad'!$B$8,IF(Z19&lt;=100%,'Tabla probabilidad'!$B$9)))))</f>
        <v>Baja</v>
      </c>
      <c r="Z19" s="194">
        <f>IF(R19="Preventivo",(J16-(J16*T19)),IF(R19="Detectivo",(J16-(J16*T19)),IF(R19="Correctivo",(J16))))</f>
        <v>0.22</v>
      </c>
      <c r="AA19" s="320"/>
      <c r="AB19" s="320"/>
      <c r="AC19" s="194" t="str">
        <f t="shared" si="1"/>
        <v>Leve</v>
      </c>
      <c r="AD19" s="194">
        <f>IF(Q19="Probabilidad",(($M$16-0)),IF(Q19="Impacto",($M$16-($M$16*T19))))</f>
        <v>0.2</v>
      </c>
      <c r="AE19" s="320"/>
      <c r="AF19" s="320"/>
      <c r="AG19" s="295"/>
      <c r="AH19" s="295"/>
      <c r="AI19" s="189" t="s">
        <v>307</v>
      </c>
      <c r="AJ19" s="222" t="s">
        <v>482</v>
      </c>
      <c r="AK19" s="223"/>
      <c r="AL19" s="224">
        <v>44744</v>
      </c>
      <c r="AM19" s="224">
        <v>44837</v>
      </c>
      <c r="AN19" s="188" t="s">
        <v>539</v>
      </c>
    </row>
    <row r="20" spans="1:40" ht="57" customHeight="1" x14ac:dyDescent="0.25">
      <c r="A20" s="297">
        <v>4</v>
      </c>
      <c r="B20" s="297" t="s">
        <v>308</v>
      </c>
      <c r="C20" s="297" t="s">
        <v>285</v>
      </c>
      <c r="D20" s="221" t="s">
        <v>309</v>
      </c>
      <c r="E20" s="444" t="s">
        <v>310</v>
      </c>
      <c r="F20" s="444" t="s">
        <v>311</v>
      </c>
      <c r="G20" s="297" t="s">
        <v>266</v>
      </c>
      <c r="H20" s="297">
        <v>4</v>
      </c>
      <c r="I20" s="318" t="str">
        <f>IF(H20&lt;=2,'Tabla probabilidad'!$B$5,IF(H20&lt;=24,'Tabla probabilidad'!$B$6,IF(H20&lt;=500,'Tabla probabilidad'!$B$7,IF(H20&lt;=5000,'Tabla probabilidad'!$B$8,IF(H20&gt;5000,'Tabla probabilidad'!$B$9)))))</f>
        <v>Baja</v>
      </c>
      <c r="J20" s="320">
        <f>IF(H20&lt;=2,'Tabla probabilidad'!$D$5,IF(H20&lt;=24,'Tabla probabilidad'!$D$6,IF(H20&lt;=500,'Tabla probabilidad'!$D$7,IF(H20&lt;=5000,'Tabla probabilidad'!$D$8,IF(H20&gt;5000,'Tabla probabilidad'!$D$9)))))</f>
        <v>0.4</v>
      </c>
      <c r="K20" s="295" t="s">
        <v>267</v>
      </c>
      <c r="L20" s="295" t="str">
        <f>IF(K20="El riesgo afecta la imagen de alguna área de la organización","Leve",IF(K20="El riesgo afecta la imagen de la entidad internamente, de conocimiento general, nivel interno, alta dirección, contratista y/o de provedores","Menor",IF(K20="El riesgo afecta la imagen de la entidad con algunos usuarios de relevancia frente al logro de los objetivos","Moderado",IF(K20="El riesgo afecta la imagen de de la entidad con efecto publicitario sostenido a nivel del sector justicia","Mayor",IF(K20="El riesgo afecta la imagen de la entidad a nivel nacional, con efecto publicitarios sostenible a nivel país","Catastrófico",IF(K20="Impacto que afecte la ejecución presupuestal en un valor ≥0,5%.","Leve",IF(K20="Impacto que afecte la ejecución presupuestal en un valor ≥1%.","Menor",IF(K20="Impacto que afecte la ejecución presupuestal en un valor ≥5%.","Moderado",IF(K20="Impacto que afecte la ejecución presupuestal en un valor ≥20%.","Mayor",IF(K20="Impacto que afecte la ejecución presupuestal en un valor ≥50%.","Catastrófico",IF(K20="Incumplimiento máximo del 5% de la meta planeada","Leve",IF(K20="Incumplimiento máximo del 15% de la meta planeada","Menor",IF(K20="Incumplimiento máximo del 20% de la meta planeada","Moderado",IF(K20="Incumplimiento máximo del 50% de la meta planeada","Mayor",IF(K20="Incumplimiento máximo del 80% de la meta planeada","Catastrófico",IF(K20="Cualquier afectación a la violacion de los derechos de los ciudadanos se considera con consecuencias altas","Mayor",IF(K20="Cualquier afectación a la violacion de los derechos de los ciudadanos se considera con consecuencias desastrosas","Catastrófico",IF(K20="Afecta la Prestación del Servicio de Administración de Justicia en 5%","Leve",IF(K20="Afecta la Prestación del Servicio de Administración de Justicia en 10%","Menor",IF(K20="Afecta la Prestación del Servicio de Administración de Justicia en 15%","Moderado",IF(K20="Afecta la Prestación del Servicio de Administración de Justicia en 20%","Mayor",IF(K20="Afecta la Prestación del Servicio de Administración de Justicia en más del 50%","Catastrófico",IF(K20="Cualquier acto indebido de los servidores judiciales genera altas consecuencias para la entidad","Mayor",IF(K20="Cualquier acto indebido de los servidores judiciales genera consecuencias desastrosas para la entidad","Catastrófico",IF(K20="Si el hecho llegara a presentarse, tendría consecuencias o efectos mínimos sobre la entidad","Leve",IF(K20="Si el hecho llegara a presentarse, tendría bajo impacto o efecto sobre la entidad","Menor",IF(K20="Si el hecho llegara a presentarse, tendría medianas consecuencias o efectos sobre la entidad","Moderado",IF(K20="Si el hecho llegara a presentarse, tendría altas consecuencias o efectos sobre la entidad","Mayor",IF(K20="Si el hecho llegara a presentarse, tendría desastrosas consecuencias o efectos sobre la entidad","Catastrófico")))))))))))))))))))))))))))))</f>
        <v>Menor</v>
      </c>
      <c r="M20" s="295" t="str">
        <f>IF(K20="El riesgo afecta la imagen de alguna área de la organización","20%",IF(K20="El riesgo afecta la imagen de la entidad internamente, de conocimiento general, nivel interno, alta dirección, contratista y/o de provedores","40%",IF(K20="El riesgo afecta la imagen de la entidad con algunos usuarios de relevancia frente al logro de los objetivos","60%",IF(K20="El riesgo afecta la imagen de de la entidad con efecto publicitario sostenido a nivel del sector justicia","80%",IF(K20="El riesgo afecta la imagen de la entidad a nivel nacional, con efecto publicitarios sostenible a nivel país","100%",IF(K20="Impacto que afecte la ejecución presupuestal en un valor ≥0,5%.","20%",IF(K20="Impacto que afecte la ejecución presupuestal en un valor ≥1%.","40%",IF(K20="Impacto que afecte la ejecución presupuestal en un valor ≥5%.","60%",IF(K20="Impacto que afecte la ejecución presupuestal en un valor ≥20%.","80%",IF(K20="Impacto que afecte la ejecución presupuestal en un valor ≥50%.","100%",IF(K20="Incumplimiento máximo del 5% de la meta planeada","20%",IF(K20="Incumplimiento máximo del 15% de la meta planeada","40%",IF(K20="Incumplimiento máximo del 20% de la meta planeada","60%",IF(K20="Incumplimiento máximo del 50% de la meta planeada","80%",IF(K20="Incumplimiento máximo del 80% de la meta planeada","100%",IF(K20="Cualquier afectación a la violacion de los derechos de los ciudadanos se considera con consecuencias altas","80%",IF(K20="Cualquier afectación a la violacion de los derechos de los ciudadanos se considera con consecuencias desastrosas","100%",IF(K20="Afecta la Prestación del Servicio de Administración de Justicia en 5%","20%",IF(K20="Afecta la Prestación del Servicio de Administración de Justicia en 10%","40%",IF(K20="Afecta la Prestación del Servicio de Administración de Justicia en 15%","60%",IF(K20="Afecta la Prestación del Servicio de Administración de Justicia en 20%","80%",IF(K20="Afecta la Prestación del Servicio de Administración de Justicia en más del 50%","100%",IF(K20="Cualquier acto indebido de los servidores judiciales genera altas consecuencias para la entidad","80%",IF(K20="Cualquier acto indebido de los servidores judiciales genera consecuencias desastrosas para la entidad","100%",IF(K20="Si el hecho llegara a presentarse, tendría consecuencias o efectos mínimos sobre la entidad","20%",IF(K20="Si el hecho llegara a presentarse, tendría bajo impacto o efecto sobre la entidad","40%",IF(K20="Si el hecho llegara a presentarse, tendría medianas consecuencias o efectos sobre la entidad","60%",IF(K20="Si el hecho llegara a presentarse, tendría altas consecuencias o efectos sobre la entidad","80%",IF(K20="Si el hecho llegara a presentarse, tendría desastrosas consecuencias o efectos sobre la entidad","100%")))))))))))))))))))))))))))))</f>
        <v>40%</v>
      </c>
      <c r="N20" s="295" t="str">
        <f>VLOOKUP((I20&amp;L20),Hoja1!$B$4:$C$28,2,0)</f>
        <v>Moderado</v>
      </c>
      <c r="O20" s="193">
        <v>1</v>
      </c>
      <c r="P20" s="189" t="s">
        <v>312</v>
      </c>
      <c r="Q20" s="193" t="str">
        <f t="shared" si="0"/>
        <v>Probabilidad</v>
      </c>
      <c r="R20" s="193" t="s">
        <v>269</v>
      </c>
      <c r="S20" s="193" t="s">
        <v>270</v>
      </c>
      <c r="T20" s="194">
        <f>VLOOKUP(R20&amp;S20,Hoja1!$Q$4:$R$9,2,0)</f>
        <v>0.45</v>
      </c>
      <c r="U20" s="193" t="s">
        <v>271</v>
      </c>
      <c r="V20" s="193" t="s">
        <v>272</v>
      </c>
      <c r="W20" s="193" t="s">
        <v>273</v>
      </c>
      <c r="X20" s="194">
        <f>IF(Q20="Probabilidad",($J$20*T20),IF(Q20="Impacto"," "))</f>
        <v>0.18000000000000002</v>
      </c>
      <c r="Y20" s="194" t="str">
        <f>IF(Z20&lt;=20%,'Tabla probabilidad'!$B$5,IF(Z20&lt;=40%,'Tabla probabilidad'!$B$6,IF(Z20&lt;=60%,'Tabla probabilidad'!$B$7,IF(Z20&lt;=80%,'Tabla probabilidad'!$B$8,IF(Z20&lt;=100%,'Tabla probabilidad'!$B$9)))))</f>
        <v>Baja</v>
      </c>
      <c r="Z20" s="194">
        <f>IF(R20="Preventivo",(J20-(J20*T20)),IF(R20="Detectivo",(J20-(J20*T20)),IF(R20="Correctivo",(J20))))</f>
        <v>0.22</v>
      </c>
      <c r="AA20" s="320" t="str">
        <f>IF(AB20&lt;=20%,'Tabla probabilidad'!$B$5,IF(AB20&lt;=40%,'Tabla probabilidad'!$B$6,IF(AB20&lt;=60%,'Tabla probabilidad'!$B$7,IF(AB20&lt;=80%,'Tabla probabilidad'!$B$8,IF(AB20&lt;=100%,'Tabla probabilidad'!$B$9)))))</f>
        <v>Baja</v>
      </c>
      <c r="AB20" s="320">
        <f>AVERAGE(Z20:Z23)</f>
        <v>0.23</v>
      </c>
      <c r="AC20" s="194" t="str">
        <f t="shared" si="1"/>
        <v>Menor</v>
      </c>
      <c r="AD20" s="194">
        <f>IF(Q20="Probabilidad",(($M$20-0)),IF(Q20="Impacto",($M$20-($M$20*T20))))</f>
        <v>0.4</v>
      </c>
      <c r="AE20" s="320" t="str">
        <f>IF(AF20&lt;=20%,"Leve",IF(AF20&lt;=40%,"Menor",IF(AF20&lt;=60%,"Moderado",IF(AF20&lt;=80%,"Mayor",IF(AF20&lt;=100%,"Catastrófico")))))</f>
        <v>Menor</v>
      </c>
      <c r="AF20" s="320">
        <f>AVERAGE(AD20:AD23)</f>
        <v>0.4</v>
      </c>
      <c r="AG20" s="295" t="str">
        <f>VLOOKUP(AA20&amp;AE20,Hoja1!$B$4:$C$28,2,0)</f>
        <v>Moderado</v>
      </c>
      <c r="AH20" s="295" t="s">
        <v>274</v>
      </c>
      <c r="AI20" s="189" t="s">
        <v>312</v>
      </c>
      <c r="AJ20" s="222" t="s">
        <v>482</v>
      </c>
      <c r="AK20" s="223"/>
      <c r="AL20" s="224">
        <v>44744</v>
      </c>
      <c r="AM20" s="224">
        <v>44837</v>
      </c>
      <c r="AN20" s="188" t="s">
        <v>513</v>
      </c>
    </row>
    <row r="21" spans="1:40" ht="63.75" customHeight="1" x14ac:dyDescent="0.25">
      <c r="A21" s="297"/>
      <c r="B21" s="297"/>
      <c r="C21" s="297"/>
      <c r="D21" s="221" t="s">
        <v>313</v>
      </c>
      <c r="E21" s="444"/>
      <c r="F21" s="444"/>
      <c r="G21" s="297"/>
      <c r="H21" s="297"/>
      <c r="I21" s="318"/>
      <c r="J21" s="320"/>
      <c r="K21" s="295"/>
      <c r="L21" s="315"/>
      <c r="M21" s="315"/>
      <c r="N21" s="295"/>
      <c r="O21" s="193">
        <v>2</v>
      </c>
      <c r="P21" s="189" t="s">
        <v>314</v>
      </c>
      <c r="Q21" s="193" t="str">
        <f t="shared" si="0"/>
        <v>Probabilidad</v>
      </c>
      <c r="R21" s="193" t="s">
        <v>269</v>
      </c>
      <c r="S21" s="193" t="s">
        <v>270</v>
      </c>
      <c r="T21" s="194">
        <f>VLOOKUP(R21&amp;S21,Hoja1!$Q$4:$R$9,2,0)</f>
        <v>0.45</v>
      </c>
      <c r="U21" s="193" t="s">
        <v>271</v>
      </c>
      <c r="V21" s="193" t="s">
        <v>272</v>
      </c>
      <c r="W21" s="193" t="s">
        <v>273</v>
      </c>
      <c r="X21" s="194">
        <f>IF(Q21="Probabilidad",($J$20*T21),IF(Q21="Impacto"," "))</f>
        <v>0.18000000000000002</v>
      </c>
      <c r="Y21" s="194" t="str">
        <f>IF(Z21&lt;=20%,'Tabla probabilidad'!$B$5,IF(Z21&lt;=40%,'Tabla probabilidad'!$B$6,IF(Z21&lt;=60%,'Tabla probabilidad'!$B$7,IF(Z21&lt;=80%,'Tabla probabilidad'!$B$8,IF(Z21&lt;=100%,'Tabla probabilidad'!$B$9)))))</f>
        <v>Baja</v>
      </c>
      <c r="Z21" s="194">
        <f>IF(R21="Preventivo",(J20-(J20*T21)),IF(R21="Detectivo",(J20-(J20*T21)),IF(R21="Correctivo",(J20))))</f>
        <v>0.22</v>
      </c>
      <c r="AA21" s="320"/>
      <c r="AB21" s="320"/>
      <c r="AC21" s="194" t="str">
        <f t="shared" si="1"/>
        <v>Menor</v>
      </c>
      <c r="AD21" s="194">
        <f>IF(Q21="Probabilidad",(($M$20-0)),IF(Q21="Impacto",($M$20-($M$20*T21))))</f>
        <v>0.4</v>
      </c>
      <c r="AE21" s="320"/>
      <c r="AF21" s="320"/>
      <c r="AG21" s="295"/>
      <c r="AH21" s="295"/>
      <c r="AI21" s="189" t="s">
        <v>314</v>
      </c>
      <c r="AJ21" s="222" t="s">
        <v>482</v>
      </c>
      <c r="AK21" s="223"/>
      <c r="AL21" s="224">
        <v>44744</v>
      </c>
      <c r="AM21" s="224">
        <v>44837</v>
      </c>
      <c r="AN21" s="188" t="s">
        <v>514</v>
      </c>
    </row>
    <row r="22" spans="1:40" ht="105" x14ac:dyDescent="0.25">
      <c r="A22" s="297"/>
      <c r="B22" s="297"/>
      <c r="C22" s="297"/>
      <c r="D22" s="221" t="s">
        <v>315</v>
      </c>
      <c r="E22" s="444"/>
      <c r="F22" s="444"/>
      <c r="G22" s="297"/>
      <c r="H22" s="297"/>
      <c r="I22" s="318"/>
      <c r="J22" s="320"/>
      <c r="K22" s="295"/>
      <c r="L22" s="315"/>
      <c r="M22" s="315"/>
      <c r="N22" s="295"/>
      <c r="O22" s="193">
        <v>3</v>
      </c>
      <c r="P22" s="189" t="s">
        <v>515</v>
      </c>
      <c r="Q22" s="193" t="str">
        <f t="shared" si="0"/>
        <v>Probabilidad</v>
      </c>
      <c r="R22" s="193" t="s">
        <v>269</v>
      </c>
      <c r="S22" s="193" t="s">
        <v>270</v>
      </c>
      <c r="T22" s="194">
        <f>VLOOKUP(R22&amp;S22,Hoja1!$Q$4:$R$9,2,0)</f>
        <v>0.45</v>
      </c>
      <c r="U22" s="193" t="s">
        <v>271</v>
      </c>
      <c r="V22" s="193" t="s">
        <v>272</v>
      </c>
      <c r="W22" s="193" t="s">
        <v>273</v>
      </c>
      <c r="X22" s="194">
        <f>IF(Q22="Probabilidad",($J$20*T22),IF(Q22="Impacto"," "))</f>
        <v>0.18000000000000002</v>
      </c>
      <c r="Y22" s="194" t="str">
        <f>IF(Z22&lt;=20%,'Tabla probabilidad'!$B$5,IF(Z22&lt;=40%,'Tabla probabilidad'!$B$6,IF(Z22&lt;=60%,'Tabla probabilidad'!$B$7,IF(Z22&lt;=80%,'Tabla probabilidad'!$B$8,IF(Z22&lt;=100%,'Tabla probabilidad'!$B$9)))))</f>
        <v>Baja</v>
      </c>
      <c r="Z22" s="194">
        <f>IF(R22="Preventivo",(J20-(J20*T22)),IF(R22="Detectivo",(J20-(J20*T22)),IF(R22="Correctivo",(J20))))</f>
        <v>0.22</v>
      </c>
      <c r="AA22" s="320"/>
      <c r="AB22" s="320"/>
      <c r="AC22" s="194" t="str">
        <f t="shared" si="1"/>
        <v>Menor</v>
      </c>
      <c r="AD22" s="194">
        <f>IF(Q22="Probabilidad",(($M$20-0)),IF(Q22="Impacto",($M$20-($M$20*T22))))</f>
        <v>0.4</v>
      </c>
      <c r="AE22" s="320"/>
      <c r="AF22" s="320"/>
      <c r="AG22" s="295"/>
      <c r="AH22" s="295"/>
      <c r="AI22" s="189" t="s">
        <v>515</v>
      </c>
      <c r="AJ22" s="222" t="s">
        <v>482</v>
      </c>
      <c r="AK22" s="223"/>
      <c r="AL22" s="224">
        <v>44744</v>
      </c>
      <c r="AM22" s="224">
        <v>44837</v>
      </c>
      <c r="AN22" s="188" t="s">
        <v>497</v>
      </c>
    </row>
    <row r="23" spans="1:40" ht="68.25" customHeight="1" x14ac:dyDescent="0.25">
      <c r="A23" s="297"/>
      <c r="B23" s="297"/>
      <c r="C23" s="297"/>
      <c r="D23" s="221" t="s">
        <v>317</v>
      </c>
      <c r="E23" s="444"/>
      <c r="F23" s="444"/>
      <c r="G23" s="297"/>
      <c r="H23" s="297"/>
      <c r="I23" s="318"/>
      <c r="J23" s="320"/>
      <c r="K23" s="295"/>
      <c r="L23" s="315"/>
      <c r="M23" s="315"/>
      <c r="N23" s="295"/>
      <c r="O23" s="193">
        <v>4</v>
      </c>
      <c r="P23" s="188" t="s">
        <v>516</v>
      </c>
      <c r="Q23" s="193" t="str">
        <f t="shared" si="0"/>
        <v>Probabilidad</v>
      </c>
      <c r="R23" s="193" t="s">
        <v>319</v>
      </c>
      <c r="S23" s="193" t="s">
        <v>270</v>
      </c>
      <c r="T23" s="194">
        <f>VLOOKUP(R23&amp;S23,Hoja1!$Q$4:$R$9,2,0)</f>
        <v>0.35</v>
      </c>
      <c r="U23" s="193" t="s">
        <v>271</v>
      </c>
      <c r="V23" s="193" t="s">
        <v>272</v>
      </c>
      <c r="W23" s="193" t="s">
        <v>273</v>
      </c>
      <c r="X23" s="194">
        <f>IF(Q23="Probabilidad",($J$20*T23),IF(Q23="Impacto"," "))</f>
        <v>0.13999999999999999</v>
      </c>
      <c r="Y23" s="194" t="str">
        <f>IF(Z23&lt;=20%,'Tabla probabilidad'!$B$5,IF(Z23&lt;=40%,'Tabla probabilidad'!$B$6,IF(Z23&lt;=60%,'Tabla probabilidad'!$B$7,IF(Z23&lt;=80%,'Tabla probabilidad'!$B$8,IF(Z23&lt;=100%,'Tabla probabilidad'!$B$9)))))</f>
        <v>Baja</v>
      </c>
      <c r="Z23" s="194">
        <f>IF(R23="Preventivo",(J20-(J20*T23)),IF(R23="Detectivo",(J20-(J20*T23)),IF(R23="Correctivo",(J20))))</f>
        <v>0.26</v>
      </c>
      <c r="AA23" s="320"/>
      <c r="AB23" s="320"/>
      <c r="AC23" s="194" t="str">
        <f t="shared" si="1"/>
        <v>Menor</v>
      </c>
      <c r="AD23" s="194">
        <f>IF(Q23="Probabilidad",(($M$20-0)),IF(Q23="Impacto",($M$20-($M$20*T23))))</f>
        <v>0.4</v>
      </c>
      <c r="AE23" s="320"/>
      <c r="AF23" s="320"/>
      <c r="AG23" s="295"/>
      <c r="AH23" s="295"/>
      <c r="AI23" s="188" t="s">
        <v>517</v>
      </c>
      <c r="AJ23" s="222" t="s">
        <v>482</v>
      </c>
      <c r="AK23" s="223"/>
      <c r="AL23" s="224">
        <v>44744</v>
      </c>
      <c r="AM23" s="224">
        <v>44837</v>
      </c>
      <c r="AN23" s="188" t="s">
        <v>518</v>
      </c>
    </row>
    <row r="24" spans="1:40" ht="38.25" customHeight="1" x14ac:dyDescent="0.25">
      <c r="A24" s="297">
        <v>5</v>
      </c>
      <c r="B24" s="297" t="s">
        <v>320</v>
      </c>
      <c r="C24" s="297" t="s">
        <v>285</v>
      </c>
      <c r="D24" s="221" t="s">
        <v>321</v>
      </c>
      <c r="E24" s="444" t="s">
        <v>519</v>
      </c>
      <c r="F24" s="444" t="s">
        <v>520</v>
      </c>
      <c r="G24" s="297" t="s">
        <v>324</v>
      </c>
      <c r="H24" s="297">
        <v>4</v>
      </c>
      <c r="I24" s="318" t="str">
        <f>IF(H24&lt;=2,'Tabla probabilidad'!$B$5,IF(H24&lt;=24,'Tabla probabilidad'!$B$6,IF(H24&lt;=500,'Tabla probabilidad'!$B$7,IF(H24&lt;=5000,'Tabla probabilidad'!$B$8,IF(H24&gt;5000,'Tabla probabilidad'!$B$9)))))</f>
        <v>Baja</v>
      </c>
      <c r="J24" s="320">
        <f>IF(H24&lt;=2,'Tabla probabilidad'!$D$5,IF(H24&lt;=24,'Tabla probabilidad'!$D$6,IF(H24&lt;=500,'Tabla probabilidad'!$D$7,IF(H24&lt;=5000,'Tabla probabilidad'!$D$8,IF(H24&gt;5000,'Tabla probabilidad'!$D$9)))))</f>
        <v>0.4</v>
      </c>
      <c r="K24" s="295" t="s">
        <v>300</v>
      </c>
      <c r="L24" s="295" t="str">
        <f>IF(K24="El riesgo afecta la imagen de alguna área de la organización","Leve",IF(K24="El riesgo afecta la imagen de la entidad internamente, de conocimiento general, nivel interno, alta dirección, contratista y/o de provedores","Menor",IF(K24="El riesgo afecta la imagen de la entidad con algunos usuarios de relevancia frente al logro de los objetivos","Moderado",IF(K24="El riesgo afecta la imagen de de la entidad con efecto publicitario sostenido a nivel del sector justicia","Mayor",IF(K24="El riesgo afecta la imagen de la entidad a nivel nacional, con efecto publicitarios sostenible a nivel país","Catastrófico",IF(K24="Impacto que afecte la ejecución presupuestal en un valor ≥0,5%.","Leve",IF(K24="Impacto que afecte la ejecución presupuestal en un valor ≥1%.","Menor",IF(K24="Impacto que afecte la ejecución presupuestal en un valor ≥5%.","Moderado",IF(K24="Impacto que afecte la ejecución presupuestal en un valor ≥20%.","Mayor",IF(K24="Impacto que afecte la ejecución presupuestal en un valor ≥50%.","Catastrófico",IF(K24="Incumplimiento máximo del 5% de la meta planeada","Leve",IF(K24="Incumplimiento máximo del 15% de la meta planeada","Menor",IF(K24="Incumplimiento máximo del 20% de la meta planeada","Moderado",IF(K24="Incumplimiento máximo del 50% de la meta planeada","Mayor",IF(K24="Incumplimiento máximo del 80% de la meta planeada","Catastrófico",IF(K24="Cualquier afectación a la violacion de los derechos de los ciudadanos se considera con consecuencias altas","Mayor",IF(K24="Cualquier afectación a la violacion de los derechos de los ciudadanos se considera con consecuencias desastrosas","Catastrófico",IF(K24="Afecta la Prestación del Servicio de Administración de Justicia en 5%","Leve",IF(K24="Afecta la Prestación del Servicio de Administración de Justicia en 10%","Menor",IF(K24="Afecta la Prestación del Servicio de Administración de Justicia en 15%","Moderado",IF(K24="Afecta la Prestación del Servicio de Administración de Justicia en 20%","Mayor",IF(K24="Afecta la Prestación del Servicio de Administración de Justicia en más del 50%","Catastrófico",IF(K24="Cualquier acto indebido de los servidores judiciales genera altas consecuencias para la entidad","Mayor",IF(K24="Cualquier acto indebido de los servidores judiciales genera consecuencias desastrosas para la entidad","Catastrófico",IF(K24="Si el hecho llegara a presentarse, tendría consecuencias o efectos mínimos sobre la entidad","Leve",IF(K24="Si el hecho llegara a presentarse, tendría bajo impacto o efecto sobre la entidad","Menor",IF(K24="Si el hecho llegara a presentarse, tendría medianas consecuencias o efectos sobre la entidad","Moderado",IF(K24="Si el hecho llegara a presentarse, tendría altas consecuencias o efectos sobre la entidad","Mayor",IF(K24="Si el hecho llegara a presentarse, tendría desastrosas consecuencias o efectos sobre la entidad","Catastrófico")))))))))))))))))))))))))))))</f>
        <v>Leve</v>
      </c>
      <c r="M24" s="295" t="str">
        <f>IF(K24="El riesgo afecta la imagen de alguna área de la organización","20%",IF(K24="El riesgo afecta la imagen de la entidad internamente, de conocimiento general, nivel interno, alta dirección, contratista y/o de provedores","40%",IF(K24="El riesgo afecta la imagen de la entidad con algunos usuarios de relevancia frente al logro de los objetivos","60%",IF(K24="El riesgo afecta la imagen de de la entidad con efecto publicitario sostenido a nivel del sector justicia","80%",IF(K24="El riesgo afecta la imagen de la entidad a nivel nacional, con efecto publicitarios sostenible a nivel país","100%",IF(K24="Impacto que afecte la ejecución presupuestal en un valor ≥0,5%.","20%",IF(K24="Impacto que afecte la ejecución presupuestal en un valor ≥1%.","40%",IF(K24="Impacto que afecte la ejecución presupuestal en un valor ≥5%.","60%",IF(K24="Impacto que afecte la ejecución presupuestal en un valor ≥20%.","80%",IF(K24="Impacto que afecte la ejecución presupuestal en un valor ≥50%.","100%",IF(K24="Incumplimiento máximo del 5% de la meta planeada","20%",IF(K24="Incumplimiento máximo del 15% de la meta planeada","40%",IF(K24="Incumplimiento máximo del 20% de la meta planeada","60%",IF(K24="Incumplimiento máximo del 50% de la meta planeada","80%",IF(K24="Incumplimiento máximo del 80% de la meta planeada","100%",IF(K24="Cualquier afectación a la violacion de los derechos de los ciudadanos se considera con consecuencias altas","80%",IF(K24="Cualquier afectación a la violacion de los derechos de los ciudadanos se considera con consecuencias desastrosas","100%",IF(K24="Afecta la Prestación del Servicio de Administración de Justicia en 5%","20%",IF(K24="Afecta la Prestación del Servicio de Administración de Justicia en 10%","40%",IF(K24="Afecta la Prestación del Servicio de Administración de Justicia en 15%","60%",IF(K24="Afecta la Prestación del Servicio de Administración de Justicia en 20%","80%",IF(K24="Afecta la Prestación del Servicio de Administración de Justicia en más del 50%","100%",IF(K24="Cualquier acto indebido de los servidores judiciales genera altas consecuencias para la entidad","80%",IF(K24="Cualquier acto indebido de los servidores judiciales genera consecuencias desastrosas para la entidad","100%",IF(K24="Si el hecho llegara a presentarse, tendría consecuencias o efectos mínimos sobre la entidad","20%",IF(K24="Si el hecho llegara a presentarse, tendría bajo impacto o efecto sobre la entidad","40%",IF(K24="Si el hecho llegara a presentarse, tendría medianas consecuencias o efectos sobre la entidad","60%",IF(K24="Si el hecho llegara a presentarse, tendría altas consecuencias o efectos sobre la entidad","80%",IF(K24="Si el hecho llegara a presentarse, tendría desastrosas consecuencias o efectos sobre la entidad","100%")))))))))))))))))))))))))))))</f>
        <v>20%</v>
      </c>
      <c r="N24" s="295" t="str">
        <f>VLOOKUP((I24&amp;L24),Hoja1!$B$4:$C$28,2,0)</f>
        <v>Bajo</v>
      </c>
      <c r="O24" s="193">
        <v>1</v>
      </c>
      <c r="P24" s="189" t="s">
        <v>325</v>
      </c>
      <c r="Q24" s="193" t="str">
        <f t="shared" si="0"/>
        <v>Probabilidad</v>
      </c>
      <c r="R24" s="193" t="s">
        <v>269</v>
      </c>
      <c r="S24" s="193" t="s">
        <v>270</v>
      </c>
      <c r="T24" s="194">
        <f>VLOOKUP(R24&amp;S24,Hoja1!$Q$4:$R$9,2,0)</f>
        <v>0.45</v>
      </c>
      <c r="U24" s="193" t="s">
        <v>271</v>
      </c>
      <c r="V24" s="193" t="s">
        <v>272</v>
      </c>
      <c r="W24" s="193" t="s">
        <v>273</v>
      </c>
      <c r="X24" s="194">
        <f>IF(Q24="Probabilidad",($J$24*T24),IF(Q24="Impacto"," "))</f>
        <v>0.18000000000000002</v>
      </c>
      <c r="Y24" s="194" t="str">
        <f>IF(Z24&lt;=20%,'Tabla probabilidad'!$B$5,IF(Z24&lt;=40%,'Tabla probabilidad'!$B$6,IF(Z24&lt;=60%,'Tabla probabilidad'!$B$7,IF(Z24&lt;=80%,'Tabla probabilidad'!$B$8,IF(Z24&lt;=100%,'Tabla probabilidad'!$B$9)))))</f>
        <v>Baja</v>
      </c>
      <c r="Z24" s="194">
        <f>IF(R24="Preventivo",(J24-(J24*T24)),IF(R24="Detectivo",(J24-(J24*T24)),IF(R24="Correctivo",(J24))))</f>
        <v>0.22</v>
      </c>
      <c r="AA24" s="320" t="str">
        <f>IF(AB24&lt;=20%,'Tabla probabilidad'!$B$5,IF(AB24&lt;=40%,'Tabla probabilidad'!$B$6,IF(AB24&lt;=60%,'Tabla probabilidad'!$B$7,IF(AB24&lt;=80%,'Tabla probabilidad'!$B$8,IF(AB24&lt;=100%,'Tabla probabilidad'!$B$9)))))</f>
        <v>Muy Baja</v>
      </c>
      <c r="AB24" s="320">
        <f>AVERAGE(Z24:Z28)</f>
        <v>0.11</v>
      </c>
      <c r="AC24" s="194" t="str">
        <f t="shared" si="1"/>
        <v>Leve</v>
      </c>
      <c r="AD24" s="194">
        <f>IF(Q24="Probabilidad",(($M$24-0)),IF(Q24="Impacto",($M$24-($M$24*T24))))</f>
        <v>0.2</v>
      </c>
      <c r="AE24" s="320" t="str">
        <f>IF(AF24&lt;=20%,"Leve",IF(AF24&lt;=40%,"Menor",IF(AF24&lt;=60%,"Moderado",IF(AF24&lt;=80%,"Mayor",IF(AF24&lt;=100%,"Catastrófico")))))</f>
        <v>Leve</v>
      </c>
      <c r="AF24" s="320">
        <f>AVERAGE(AD24:AD28)</f>
        <v>0.2</v>
      </c>
      <c r="AG24" s="295" t="str">
        <f>VLOOKUP(AA24&amp;AE24,Hoja1!$B$4:$C$28,2,0)</f>
        <v>Bajo</v>
      </c>
      <c r="AH24" s="295" t="s">
        <v>326</v>
      </c>
      <c r="AI24" s="189" t="s">
        <v>325</v>
      </c>
      <c r="AJ24" s="222" t="s">
        <v>482</v>
      </c>
      <c r="AK24" s="223"/>
      <c r="AL24" s="224">
        <v>44744</v>
      </c>
      <c r="AM24" s="224">
        <v>44837</v>
      </c>
      <c r="AN24" s="188" t="s">
        <v>521</v>
      </c>
    </row>
    <row r="25" spans="1:40" ht="66.75" customHeight="1" x14ac:dyDescent="0.25">
      <c r="A25" s="297"/>
      <c r="B25" s="297"/>
      <c r="C25" s="297"/>
      <c r="D25" s="221" t="s">
        <v>522</v>
      </c>
      <c r="E25" s="444"/>
      <c r="F25" s="444"/>
      <c r="G25" s="297"/>
      <c r="H25" s="297"/>
      <c r="I25" s="318"/>
      <c r="J25" s="320"/>
      <c r="K25" s="295"/>
      <c r="L25" s="295"/>
      <c r="M25" s="295"/>
      <c r="N25" s="295"/>
      <c r="O25" s="193">
        <v>2</v>
      </c>
      <c r="P25" s="189" t="s">
        <v>523</v>
      </c>
      <c r="Q25" s="193" t="str">
        <f t="shared" si="0"/>
        <v>Probabilidad</v>
      </c>
      <c r="R25" s="193" t="s">
        <v>269</v>
      </c>
      <c r="S25" s="193" t="s">
        <v>270</v>
      </c>
      <c r="T25" s="194">
        <f>VLOOKUP(R25&amp;S25,Hoja1!$Q$4:$R$9,2,0)</f>
        <v>0.45</v>
      </c>
      <c r="U25" s="193" t="s">
        <v>271</v>
      </c>
      <c r="V25" s="193" t="s">
        <v>272</v>
      </c>
      <c r="W25" s="193" t="s">
        <v>273</v>
      </c>
      <c r="X25" s="194">
        <f t="shared" ref="X25:X27" si="2">IF(Q25="Probabilidad",($J$24*T25),IF(Q25="Impacto"," "))</f>
        <v>0.18000000000000002</v>
      </c>
      <c r="Y25" s="194" t="str">
        <f>IF(Z25&lt;=20%,'Tabla probabilidad'!$B$5,IF(Z25&lt;=40%,'Tabla probabilidad'!$B$6,IF(Z25&lt;=60%,'Tabla probabilidad'!$B$7,IF(Z25&lt;=80%,'Tabla probabilidad'!$B$8,IF(Z25&lt;=100%,'Tabla probabilidad'!$B$9)))))</f>
        <v>Muy Baja</v>
      </c>
      <c r="Z25" s="194">
        <f t="shared" ref="Z25:Z26" si="3">IF(R25="Preventivo",(J25-(J25*T25)),IF(R25="Detectivo",(J25-(J25*T25)),IF(R25="Correctivo",(J25))))</f>
        <v>0</v>
      </c>
      <c r="AA25" s="320"/>
      <c r="AB25" s="320"/>
      <c r="AC25" s="194" t="str">
        <f t="shared" si="1"/>
        <v>Leve</v>
      </c>
      <c r="AD25" s="194">
        <f t="shared" ref="AD25:AD26" si="4">IF(Q25="Probabilidad",(($M$24-0)),IF(Q25="Impacto",($M$24-($M$24*T25))))</f>
        <v>0.2</v>
      </c>
      <c r="AE25" s="320"/>
      <c r="AF25" s="320"/>
      <c r="AG25" s="295"/>
      <c r="AH25" s="295"/>
      <c r="AI25" s="189" t="s">
        <v>524</v>
      </c>
      <c r="AJ25" s="222" t="s">
        <v>482</v>
      </c>
      <c r="AK25" s="223"/>
      <c r="AL25" s="224">
        <v>44744</v>
      </c>
      <c r="AM25" s="224">
        <v>44837</v>
      </c>
      <c r="AN25" s="188" t="s">
        <v>521</v>
      </c>
    </row>
    <row r="26" spans="1:40" ht="57" customHeight="1" x14ac:dyDescent="0.25">
      <c r="A26" s="297"/>
      <c r="B26" s="297"/>
      <c r="C26" s="297"/>
      <c r="D26" s="221" t="s">
        <v>525</v>
      </c>
      <c r="E26" s="444"/>
      <c r="F26" s="444"/>
      <c r="G26" s="297"/>
      <c r="H26" s="297"/>
      <c r="I26" s="318"/>
      <c r="J26" s="320"/>
      <c r="K26" s="295"/>
      <c r="L26" s="295"/>
      <c r="M26" s="295"/>
      <c r="N26" s="295"/>
      <c r="O26" s="193">
        <v>3</v>
      </c>
      <c r="P26" s="189" t="s">
        <v>526</v>
      </c>
      <c r="Q26" s="193" t="str">
        <f t="shared" si="0"/>
        <v>Probabilidad</v>
      </c>
      <c r="R26" s="193" t="s">
        <v>269</v>
      </c>
      <c r="S26" s="193" t="s">
        <v>270</v>
      </c>
      <c r="T26" s="194">
        <f>VLOOKUP(R26&amp;S26,Hoja1!$Q$4:$R$9,2,0)</f>
        <v>0.45</v>
      </c>
      <c r="U26" s="193" t="s">
        <v>271</v>
      </c>
      <c r="V26" s="193" t="s">
        <v>272</v>
      </c>
      <c r="W26" s="193" t="s">
        <v>273</v>
      </c>
      <c r="X26" s="194">
        <f t="shared" si="2"/>
        <v>0.18000000000000002</v>
      </c>
      <c r="Y26" s="194" t="str">
        <f>IF(Z26&lt;=20%,'Tabla probabilidad'!$B$5,IF(Z26&lt;=40%,'Tabla probabilidad'!$B$6,IF(Z26&lt;=60%,'Tabla probabilidad'!$B$7,IF(Z26&lt;=80%,'Tabla probabilidad'!$B$8,IF(Z26&lt;=100%,'Tabla probabilidad'!$B$9)))))</f>
        <v>Muy Baja</v>
      </c>
      <c r="Z26" s="194">
        <f t="shared" si="3"/>
        <v>0</v>
      </c>
      <c r="AA26" s="320"/>
      <c r="AB26" s="320"/>
      <c r="AC26" s="194" t="str">
        <f t="shared" si="1"/>
        <v>Leve</v>
      </c>
      <c r="AD26" s="194">
        <f t="shared" si="4"/>
        <v>0.2</v>
      </c>
      <c r="AE26" s="320"/>
      <c r="AF26" s="320"/>
      <c r="AG26" s="295"/>
      <c r="AH26" s="295"/>
      <c r="AI26" s="189" t="s">
        <v>526</v>
      </c>
      <c r="AJ26" s="222" t="s">
        <v>482</v>
      </c>
      <c r="AK26" s="223"/>
      <c r="AL26" s="224">
        <v>44744</v>
      </c>
      <c r="AM26" s="224">
        <v>44837</v>
      </c>
      <c r="AN26" s="188" t="s">
        <v>527</v>
      </c>
    </row>
    <row r="27" spans="1:40" ht="92.25" customHeight="1" x14ac:dyDescent="0.25">
      <c r="A27" s="297"/>
      <c r="B27" s="297"/>
      <c r="C27" s="297"/>
      <c r="D27" s="221" t="s">
        <v>528</v>
      </c>
      <c r="E27" s="444"/>
      <c r="F27" s="444"/>
      <c r="G27" s="297"/>
      <c r="H27" s="297"/>
      <c r="I27" s="318"/>
      <c r="J27" s="320"/>
      <c r="K27" s="295"/>
      <c r="L27" s="295"/>
      <c r="M27" s="295"/>
      <c r="N27" s="295"/>
      <c r="O27" s="193">
        <v>4</v>
      </c>
      <c r="P27" s="189" t="s">
        <v>515</v>
      </c>
      <c r="Q27" s="193" t="str">
        <f t="shared" si="0"/>
        <v>Probabilidad</v>
      </c>
      <c r="R27" s="193" t="s">
        <v>269</v>
      </c>
      <c r="S27" s="193" t="s">
        <v>270</v>
      </c>
      <c r="T27" s="194">
        <f>VLOOKUP(R27&amp;S27,Hoja1!$Q$4:$R$9,2,0)</f>
        <v>0.45</v>
      </c>
      <c r="U27" s="193" t="s">
        <v>271</v>
      </c>
      <c r="V27" s="193" t="s">
        <v>272</v>
      </c>
      <c r="W27" s="193" t="s">
        <v>273</v>
      </c>
      <c r="X27" s="194">
        <f t="shared" si="2"/>
        <v>0.18000000000000002</v>
      </c>
      <c r="Y27" s="194" t="str">
        <f>IF(Z27&lt;=20%,'Tabla probabilidad'!$B$5,IF(Z27&lt;=40%,'Tabla probabilidad'!$B$6,IF(Z27&lt;=60%,'Tabla probabilidad'!$B$7,IF(Z27&lt;=80%,'Tabla probabilidad'!$B$8,IF(Z27&lt;=100%,'Tabla probabilidad'!$B$9)))))</f>
        <v>Muy Baja</v>
      </c>
      <c r="Z27" s="194"/>
      <c r="AA27" s="320"/>
      <c r="AB27" s="320"/>
      <c r="AC27" s="194" t="str">
        <f t="shared" si="1"/>
        <v>Leve</v>
      </c>
      <c r="AD27" s="194">
        <v>0.2</v>
      </c>
      <c r="AE27" s="320"/>
      <c r="AF27" s="320"/>
      <c r="AG27" s="295"/>
      <c r="AH27" s="295"/>
      <c r="AI27" s="189" t="s">
        <v>515</v>
      </c>
      <c r="AJ27" s="222" t="s">
        <v>482</v>
      </c>
      <c r="AK27" s="223"/>
      <c r="AL27" s="224">
        <v>44744</v>
      </c>
      <c r="AM27" s="224">
        <v>44837</v>
      </c>
      <c r="AN27" s="188" t="s">
        <v>529</v>
      </c>
    </row>
    <row r="28" spans="1:40" ht="111" customHeight="1" x14ac:dyDescent="0.25">
      <c r="A28" s="297"/>
      <c r="B28" s="297"/>
      <c r="C28" s="297"/>
      <c r="D28" s="221" t="s">
        <v>530</v>
      </c>
      <c r="E28" s="444"/>
      <c r="F28" s="444"/>
      <c r="G28" s="297"/>
      <c r="H28" s="297"/>
      <c r="I28" s="318"/>
      <c r="J28" s="320"/>
      <c r="K28" s="295"/>
      <c r="L28" s="315"/>
      <c r="M28" s="315"/>
      <c r="N28" s="295"/>
      <c r="O28" s="193">
        <v>5</v>
      </c>
      <c r="P28" s="189" t="s">
        <v>531</v>
      </c>
      <c r="Q28" s="193" t="str">
        <f t="shared" si="0"/>
        <v>Probabilidad</v>
      </c>
      <c r="R28" s="193" t="s">
        <v>269</v>
      </c>
      <c r="S28" s="193" t="s">
        <v>270</v>
      </c>
      <c r="T28" s="194">
        <f>VLOOKUP(R28&amp;S28,Hoja1!$Q$4:$R$9,2,0)</f>
        <v>0.45</v>
      </c>
      <c r="U28" s="193" t="s">
        <v>271</v>
      </c>
      <c r="V28" s="193" t="s">
        <v>272</v>
      </c>
      <c r="W28" s="193" t="s">
        <v>273</v>
      </c>
      <c r="X28" s="194">
        <f>IF(Q28="Probabilidad",($J$24*T28),IF(Q28="Impacto"," "))</f>
        <v>0.18000000000000002</v>
      </c>
      <c r="Y28" s="194" t="str">
        <f>IF(Z28&lt;=20%,'Tabla probabilidad'!$B$5,IF(Z28&lt;=40%,'Tabla probabilidad'!$B$6,IF(Z28&lt;=60%,'Tabla probabilidad'!$B$7,IF(Z28&lt;=80%,'Tabla probabilidad'!$B$8,IF(Z28&lt;=100%,'Tabla probabilidad'!$B$9)))))</f>
        <v>Baja</v>
      </c>
      <c r="Z28" s="194">
        <f>IF(R28="Preventivo",(J24-(J24*T28)),IF(R28="Detectivo",(J24-(J24*T28)),IF(R28="Correctivo",(J24))))</f>
        <v>0.22</v>
      </c>
      <c r="AA28" s="320"/>
      <c r="AB28" s="320"/>
      <c r="AC28" s="194" t="str">
        <f t="shared" si="1"/>
        <v>Leve</v>
      </c>
      <c r="AD28" s="194">
        <f>IF(Q28="Probabilidad",(($M$24-0)),IF(Q28="Impacto",($M$24-($M$24*T28))))</f>
        <v>0.2</v>
      </c>
      <c r="AE28" s="320"/>
      <c r="AF28" s="320"/>
      <c r="AG28" s="295"/>
      <c r="AH28" s="295"/>
      <c r="AI28" s="189" t="s">
        <v>532</v>
      </c>
      <c r="AJ28" s="222" t="s">
        <v>482</v>
      </c>
      <c r="AK28" s="223"/>
      <c r="AL28" s="224">
        <v>44744</v>
      </c>
      <c r="AM28" s="224">
        <v>44837</v>
      </c>
      <c r="AN28" s="188" t="s">
        <v>521</v>
      </c>
    </row>
    <row r="29" spans="1:40" ht="60" x14ac:dyDescent="0.25">
      <c r="A29" s="295">
        <v>6</v>
      </c>
      <c r="B29" s="295" t="s">
        <v>331</v>
      </c>
      <c r="C29" s="295" t="s">
        <v>332</v>
      </c>
      <c r="D29" s="130" t="s">
        <v>333</v>
      </c>
      <c r="E29" s="295" t="s">
        <v>334</v>
      </c>
      <c r="F29" s="295" t="s">
        <v>335</v>
      </c>
      <c r="G29" s="295" t="s">
        <v>336</v>
      </c>
      <c r="H29" s="295">
        <v>4</v>
      </c>
      <c r="I29" s="318" t="str">
        <f>IF(H29&lt;=2,'Tabla probabilidad'!$B$5,IF(H29&lt;=24,'Tabla probabilidad'!$B$6,IF(H29&lt;=500,'Tabla probabilidad'!$B$7,IF(H29&lt;=5000,'Tabla probabilidad'!$B$8,IF(H29&gt;5000,'Tabla probabilidad'!$B$9)))))</f>
        <v>Baja</v>
      </c>
      <c r="J29" s="320">
        <f>IF(H29&lt;=2,'Tabla probabilidad'!$D$5,IF(H29&lt;=24,'Tabla probabilidad'!$D$6,IF(H29&lt;=500,'Tabla probabilidad'!$D$7,IF(H29&lt;=5000,'Tabla probabilidad'!$D$8,IF(H29&gt;5000,'Tabla probabilidad'!$D$9)))))</f>
        <v>0.4</v>
      </c>
      <c r="K29" s="295" t="s">
        <v>337</v>
      </c>
      <c r="L29" s="295" t="str">
        <f>IF(K29="El riesgo afecta la imagen de alguna área de la organización","Leve",IF(K29="El riesgo afecta la imagen de la entidad internamente, de conocimiento general, nivel interno, alta dirección, contratista y/o de provedores","Menor",IF(K29="El riesgo afecta la imagen de la entidad con algunos usuarios de relevancia frente al logro de los objetivos","Moderado",IF(K29="El riesgo afecta la imagen de de la entidad con efecto publicitario sostenido a nivel del sector justicia","Mayor",IF(K29="El riesgo afecta la imagen de la entidad a nivel nacional, con efecto publicitarios sostenible a nivel país","Catastrófico",IF(K29="Impacto que afecte la ejecución presupuestal en un valor ≥0,5%.","Leve",IF(K29="Impacto que afecte la ejecución presupuestal en un valor ≥1%.","Menor",IF(K29="Impacto que afecte la ejecución presupuestal en un valor ≥5%.","Moderado",IF(K29="Impacto que afecte la ejecución presupuestal en un valor ≥20%.","Mayor",IF(K29="Impacto que afecte la ejecución presupuestal en un valor ≥50%.","Catastrófico",IF(K29="Incumplimiento máximo del 5% de la meta planeada","Leve",IF(K29="Incumplimiento máximo del 15% de la meta planeada","Menor",IF(K29="Incumplimiento máximo del 20% de la meta planeada","Moderado",IF(K29="Incumplimiento máximo del 50% de la meta planeada","Mayor",IF(K29="Incumplimiento máximo del 80% de la meta planeada","Catastrófico",IF(K29="Cualquier afectación a la violacion de los derechos de los ciudadanos se considera con consecuencias altas","Mayor",IF(K29="Cualquier afectación a la violacion de los derechos de los ciudadanos se considera con consecuencias desastrosas","Catastrófico",IF(K29="Afecta la Prestación del Servicio de Administración de Justicia en 5%","Leve",IF(K29="Afecta la Prestación del Servicio de Administración de Justicia en 10%","Menor",IF(K29="Afecta la Prestación del Servicio de Administración de Justicia en 15%","Moderado",IF(K29="Afecta la Prestación del Servicio de Administración de Justicia en 20%","Mayor",IF(K29="Afecta la Prestación del Servicio de Administración de Justicia en más del 50%","Catastrófico",IF(K29="Cualquier acto indebido de los servidores judiciales genera altas consecuencias para la entidad","Mayor",IF(K29="Cualquier acto indebido de los servidores judiciales genera consecuencias desastrosas para la entidad","Catastrófico",IF(K29="Si el hecho llegara a presentarse, tendría consecuencias o efectos mínimos sobre la entidad","Leve",IF(K29="Si el hecho llegara a presentarse, tendría bajo impacto o efecto sobre la entidad","Menor",IF(K29="Si el hecho llegara a presentarse, tendría medianas consecuencias o efectos sobre la entidad","Moderado",IF(K29="Si el hecho llegara a presentarse, tendría altas consecuencias o efectos sobre la entidad","Mayor",IF(K29="Si el hecho llegara a presentarse, tendría desastrosas consecuencias o efectos sobre la entidad","Catastrófico")))))))))))))))))))))))))))))</f>
        <v>Moderado</v>
      </c>
      <c r="M29" s="295" t="str">
        <f>IF(K29="El riesgo afecta la imagen de alguna área de la organización","20%",IF(K29="El riesgo afecta la imagen de la entidad internamente, de conocimiento general, nivel interno, alta dirección, contratista y/o de provedores","40%",IF(K29="El riesgo afecta la imagen de la entidad con algunos usuarios de relevancia frente al logro de los objetivos","60%",IF(K29="El riesgo afecta la imagen de de la entidad con efecto publicitario sostenido a nivel del sector justicia","80%",IF(K29="El riesgo afecta la imagen de la entidad a nivel nacional, con efecto publicitarios sostenible a nivel país","100%",IF(K29="Impacto que afecte la ejecución presupuestal en un valor ≥0,5%.","20%",IF(K29="Impacto que afecte la ejecución presupuestal en un valor ≥1%.","40%",IF(K29="Impacto que afecte la ejecución presupuestal en un valor ≥5%.","60%",IF(K29="Impacto que afecte la ejecución presupuestal en un valor ≥20%.","80%",IF(K29="Impacto que afecte la ejecución presupuestal en un valor ≥50%.","100%",IF(K29="Incumplimiento máximo del 5% de la meta planeada","20%",IF(K29="Incumplimiento máximo del 15% de la meta planeada","40%",IF(K29="Incumplimiento máximo del 20% de la meta planeada","60%",IF(K29="Incumplimiento máximo del 50% de la meta planeada","80%",IF(K29="Incumplimiento máximo del 80% de la meta planeada","100%",IF(K29="Cualquier afectación a la violacion de los derechos de los ciudadanos se considera con consecuencias altas","80%",IF(K29="Cualquier afectación a la violacion de los derechos de los ciudadanos se considera con consecuencias desastrosas","100%",IF(K29="Afecta la Prestación del Servicio de Administración de Justicia en 5%","20%",IF(K29="Afecta la Prestación del Servicio de Administración de Justicia en 10%","40%",IF(K29="Afecta la Prestación del Servicio de Administración de Justicia en 15%","60%",IF(K29="Afecta la Prestación del Servicio de Administración de Justicia en 20%","80%",IF(K29="Afecta la Prestación del Servicio de Administración de Justicia en más del 50%","100%",IF(K29="Cualquier acto indebido de los servidores judiciales genera altas consecuencias para la entidad","80%",IF(K29="Cualquier acto indebido de los servidores judiciales genera consecuencias desastrosas para la entidad","100%",IF(K29="Si el hecho llegara a presentarse, tendría consecuencias o efectos mínimos sobre la entidad","20%",IF(K29="Si el hecho llegara a presentarse, tendría bajo impacto o efecto sobre la entidad","40%",IF(K29="Si el hecho llegara a presentarse, tendría medianas consecuencias o efectos sobre la entidad","60%",IF(K29="Si el hecho llegara a presentarse, tendría altas consecuencias o efectos sobre la entidad","80%",IF(K29="Si el hecho llegara a presentarse, tendría desastrosas consecuencias o efectos sobre la entidad","100%")))))))))))))))))))))))))))))</f>
        <v>60%</v>
      </c>
      <c r="N29" s="295" t="str">
        <f>VLOOKUP((I29&amp;L29),Hoja1!$B$4:$C$28,2,0)</f>
        <v>Moderado</v>
      </c>
      <c r="O29" s="193">
        <v>1</v>
      </c>
      <c r="P29" s="141" t="s">
        <v>338</v>
      </c>
      <c r="Q29" s="193" t="str">
        <f t="shared" si="0"/>
        <v>Probabilidad</v>
      </c>
      <c r="R29" s="193" t="s">
        <v>269</v>
      </c>
      <c r="S29" s="193" t="s">
        <v>270</v>
      </c>
      <c r="T29" s="194">
        <f>VLOOKUP(R29&amp;S29,Hoja1!$Q$4:$R$9,2,0)</f>
        <v>0.45</v>
      </c>
      <c r="U29" s="193" t="s">
        <v>271</v>
      </c>
      <c r="V29" s="193" t="s">
        <v>272</v>
      </c>
      <c r="W29" s="193" t="s">
        <v>273</v>
      </c>
      <c r="X29" s="194">
        <f>IF(Q29="Probabilidad",($J$29*T29),IF(Q29="Impacto"," "))</f>
        <v>0.18000000000000002</v>
      </c>
      <c r="Y29" s="194" t="str">
        <f>IF(Z29&lt;=20%,'Tabla probabilidad'!$B$5,IF(Z29&lt;=40%,'Tabla probabilidad'!$B$6,IF(Z29&lt;=60%,'Tabla probabilidad'!$B$7,IF(Z29&lt;=80%,'Tabla probabilidad'!$B$8,IF(Z29&lt;=100%,'Tabla probabilidad'!$B$9)))))</f>
        <v>Baja</v>
      </c>
      <c r="Z29" s="194">
        <f>IF(R29="Preventivo",(J29-(J29*T29)),IF(R29="Detectivo",(J29-(J29*T29)),IF(R29="Correctivo",(J29))))</f>
        <v>0.22</v>
      </c>
      <c r="AA29" s="320" t="str">
        <f>IF(AB29&lt;=20%,'Tabla probabilidad'!$B$5,IF(AB29&lt;=40%,'Tabla probabilidad'!$B$6,IF(AB29&lt;=60%,'Tabla probabilidad'!$B$7,IF(AB29&lt;=80%,'Tabla probabilidad'!$B$8,IF(AB29&lt;=100%,'Tabla probabilidad'!$B$9)))))</f>
        <v>Baja</v>
      </c>
      <c r="AB29" s="320">
        <f>AVERAGE(Z29:Z32)</f>
        <v>0.22999999999999998</v>
      </c>
      <c r="AC29" s="194" t="str">
        <f t="shared" si="1"/>
        <v>Moderado</v>
      </c>
      <c r="AD29" s="194">
        <f>IF(Q29="Probabilidad",(($M$29-0)),IF(Q29="Impacto",($M$29-($M$29*T29))))</f>
        <v>0.6</v>
      </c>
      <c r="AE29" s="320" t="str">
        <f>IF(AF29&lt;=20%,"Leve",IF(AF29&lt;=40%,"Menor",IF(AF29&lt;=60%,"Moderado",IF(AF29&lt;=80%,"Mayor",IF(AF29&lt;=100%,"Catastrófico")))))</f>
        <v>Moderado</v>
      </c>
      <c r="AF29" s="320">
        <f>AVERAGE(AD29:AD32)</f>
        <v>0.6</v>
      </c>
      <c r="AG29" s="295" t="str">
        <f>VLOOKUP(AA29&amp;AE29,Hoja1!$B$4:$C$28,2,0)</f>
        <v>Moderado</v>
      </c>
      <c r="AH29" s="295" t="s">
        <v>274</v>
      </c>
      <c r="AI29" s="141" t="s">
        <v>338</v>
      </c>
      <c r="AJ29" s="222" t="s">
        <v>482</v>
      </c>
      <c r="AK29" s="223"/>
      <c r="AL29" s="224">
        <v>44744</v>
      </c>
      <c r="AM29" s="224">
        <v>44837</v>
      </c>
      <c r="AN29" s="446" t="s">
        <v>521</v>
      </c>
    </row>
    <row r="30" spans="1:40" ht="45" x14ac:dyDescent="0.25">
      <c r="A30" s="295"/>
      <c r="B30" s="295"/>
      <c r="C30" s="295"/>
      <c r="D30" s="130" t="s">
        <v>339</v>
      </c>
      <c r="E30" s="295"/>
      <c r="F30" s="295"/>
      <c r="G30" s="295"/>
      <c r="H30" s="295"/>
      <c r="I30" s="318"/>
      <c r="J30" s="320"/>
      <c r="K30" s="295"/>
      <c r="L30" s="315"/>
      <c r="M30" s="315"/>
      <c r="N30" s="295"/>
      <c r="O30" s="193">
        <v>2</v>
      </c>
      <c r="P30" s="141" t="s">
        <v>340</v>
      </c>
      <c r="Q30" s="193" t="str">
        <f t="shared" si="0"/>
        <v>Probabilidad</v>
      </c>
      <c r="R30" s="193" t="s">
        <v>269</v>
      </c>
      <c r="S30" s="193" t="s">
        <v>270</v>
      </c>
      <c r="T30" s="194">
        <f>VLOOKUP(R30&amp;S30,Hoja1!$Q$4:$R$9,2,0)</f>
        <v>0.45</v>
      </c>
      <c r="U30" s="193" t="s">
        <v>271</v>
      </c>
      <c r="V30" s="193" t="s">
        <v>272</v>
      </c>
      <c r="W30" s="193" t="s">
        <v>273</v>
      </c>
      <c r="X30" s="194">
        <f>IF(Q30="Probabilidad",($J$29*T30),IF(Q30="Impacto"," "))</f>
        <v>0.18000000000000002</v>
      </c>
      <c r="Y30" s="194" t="str">
        <f>IF(Z30&lt;=20%,'Tabla probabilidad'!$B$5,IF(Z30&lt;=40%,'Tabla probabilidad'!$B$6,IF(Z30&lt;=60%,'Tabla probabilidad'!$B$7,IF(Z30&lt;=80%,'Tabla probabilidad'!$B$8,IF(Z30&lt;=100%,'Tabla probabilidad'!$B$9)))))</f>
        <v>Baja</v>
      </c>
      <c r="Z30" s="194">
        <f>IF(R30="Preventivo",(J29-(J29*T30)),IF(R30="Detectivo",(J29-(J29*T30)),IF(R30="Correctivo",(J29))))</f>
        <v>0.22</v>
      </c>
      <c r="AA30" s="320"/>
      <c r="AB30" s="320"/>
      <c r="AC30" s="194" t="str">
        <f t="shared" si="1"/>
        <v>Moderado</v>
      </c>
      <c r="AD30" s="194">
        <f>IF(Q30="Probabilidad",(($M$29-0)),IF(Q30="Impacto",($M$29-($M$29*T30))))</f>
        <v>0.6</v>
      </c>
      <c r="AE30" s="320"/>
      <c r="AF30" s="320"/>
      <c r="AG30" s="295"/>
      <c r="AH30" s="295"/>
      <c r="AI30" s="141" t="s">
        <v>340</v>
      </c>
      <c r="AJ30" s="222" t="s">
        <v>482</v>
      </c>
      <c r="AK30" s="223"/>
      <c r="AL30" s="224">
        <v>44744</v>
      </c>
      <c r="AM30" s="224">
        <v>44837</v>
      </c>
      <c r="AN30" s="446"/>
    </row>
    <row r="31" spans="1:40" ht="60" x14ac:dyDescent="0.25">
      <c r="A31" s="295"/>
      <c r="B31" s="295"/>
      <c r="C31" s="295"/>
      <c r="D31" s="130" t="s">
        <v>341</v>
      </c>
      <c r="E31" s="295"/>
      <c r="F31" s="295"/>
      <c r="G31" s="295"/>
      <c r="H31" s="295"/>
      <c r="I31" s="318"/>
      <c r="J31" s="320"/>
      <c r="K31" s="295"/>
      <c r="L31" s="315"/>
      <c r="M31" s="315"/>
      <c r="N31" s="295"/>
      <c r="O31" s="193">
        <v>3</v>
      </c>
      <c r="P31" s="228" t="s">
        <v>533</v>
      </c>
      <c r="Q31" s="193" t="str">
        <f t="shared" si="0"/>
        <v>Probabilidad</v>
      </c>
      <c r="R31" s="193" t="s">
        <v>319</v>
      </c>
      <c r="S31" s="193" t="s">
        <v>270</v>
      </c>
      <c r="T31" s="194">
        <f>VLOOKUP(R31&amp;S31,Hoja1!$Q$4:$R$9,2,0)</f>
        <v>0.35</v>
      </c>
      <c r="U31" s="193" t="s">
        <v>271</v>
      </c>
      <c r="V31" s="193" t="s">
        <v>272</v>
      </c>
      <c r="W31" s="193" t="s">
        <v>273</v>
      </c>
      <c r="X31" s="194">
        <f>IF(Q31="Probabilidad",($J$29*T31),IF(Q31="Impacto"," "))</f>
        <v>0.13999999999999999</v>
      </c>
      <c r="Y31" s="194" t="str">
        <f>IF(Z31&lt;=20%,'Tabla probabilidad'!$B$5,IF(Z31&lt;=40%,'Tabla probabilidad'!$B$6,IF(Z31&lt;=60%,'Tabla probabilidad'!$B$7,IF(Z31&lt;=80%,'Tabla probabilidad'!$B$8,IF(Z31&lt;=100%,'Tabla probabilidad'!$B$9)))))</f>
        <v>Baja</v>
      </c>
      <c r="Z31" s="194">
        <f>IF(R31="Preventivo",(J29-(J29*T31)),IF(R31="Detectivo",(J29-(J29*T31)),IF(R31="Correctivo",(J29))))</f>
        <v>0.26</v>
      </c>
      <c r="AA31" s="320"/>
      <c r="AB31" s="320"/>
      <c r="AC31" s="194" t="str">
        <f t="shared" si="1"/>
        <v>Moderado</v>
      </c>
      <c r="AD31" s="194">
        <f>IF(Q31="Probabilidad",(($M$29-0)),IF(Q31="Impacto",($M$29-($M$29*T31))))</f>
        <v>0.6</v>
      </c>
      <c r="AE31" s="320"/>
      <c r="AF31" s="320"/>
      <c r="AG31" s="295"/>
      <c r="AH31" s="295"/>
      <c r="AI31" s="141" t="s">
        <v>533</v>
      </c>
      <c r="AJ31" s="222" t="s">
        <v>482</v>
      </c>
      <c r="AK31" s="223"/>
      <c r="AL31" s="224">
        <v>44744</v>
      </c>
      <c r="AM31" s="224">
        <v>44837</v>
      </c>
      <c r="AN31" s="446"/>
    </row>
    <row r="32" spans="1:40" ht="45.75" customHeight="1" x14ac:dyDescent="0.25">
      <c r="A32" s="295"/>
      <c r="B32" s="295"/>
      <c r="C32" s="295"/>
      <c r="D32" s="130" t="s">
        <v>343</v>
      </c>
      <c r="E32" s="295"/>
      <c r="F32" s="295"/>
      <c r="G32" s="295"/>
      <c r="H32" s="295"/>
      <c r="I32" s="318"/>
      <c r="J32" s="320"/>
      <c r="K32" s="295"/>
      <c r="L32" s="315"/>
      <c r="M32" s="315"/>
      <c r="N32" s="295"/>
      <c r="O32" s="193">
        <v>4</v>
      </c>
      <c r="P32" s="141" t="s">
        <v>344</v>
      </c>
      <c r="Q32" s="193" t="str">
        <f t="shared" si="0"/>
        <v>Probabilidad</v>
      </c>
      <c r="R32" s="193" t="s">
        <v>269</v>
      </c>
      <c r="S32" s="193" t="s">
        <v>270</v>
      </c>
      <c r="T32" s="194">
        <f>VLOOKUP(R32&amp;S32,Hoja1!$Q$4:$R$9,2,0)</f>
        <v>0.45</v>
      </c>
      <c r="U32" s="193" t="s">
        <v>271</v>
      </c>
      <c r="V32" s="193" t="s">
        <v>272</v>
      </c>
      <c r="W32" s="193" t="s">
        <v>273</v>
      </c>
      <c r="X32" s="194">
        <f>IF(Q32="Probabilidad",($J$29*T32),IF(Q32="Impacto"," "))</f>
        <v>0.18000000000000002</v>
      </c>
      <c r="Y32" s="194" t="str">
        <f>IF(Z32&lt;=20%,'Tabla probabilidad'!$B$5,IF(Z32&lt;=40%,'Tabla probabilidad'!$B$6,IF(Z32&lt;=60%,'Tabla probabilidad'!$B$7,IF(Z32&lt;=80%,'Tabla probabilidad'!$B$8,IF(Z32&lt;=100%,'Tabla probabilidad'!$B$9)))))</f>
        <v>Baja</v>
      </c>
      <c r="Z32" s="194">
        <f>IF(R32="Preventivo",(J29-(J29*T32)),IF(R32="Detectivo",(J29-(J29*T32)),IF(R32="Correctivo",(J29))))</f>
        <v>0.22</v>
      </c>
      <c r="AA32" s="320"/>
      <c r="AB32" s="320"/>
      <c r="AC32" s="194" t="str">
        <f t="shared" si="1"/>
        <v>Moderado</v>
      </c>
      <c r="AD32" s="194">
        <f>IF(Q32="Probabilidad",(($M$29-0)),IF(Q32="Impacto",($M$29-($M$29*T32))))</f>
        <v>0.6</v>
      </c>
      <c r="AE32" s="320"/>
      <c r="AF32" s="320"/>
      <c r="AG32" s="295"/>
      <c r="AH32" s="295"/>
      <c r="AI32" s="141" t="s">
        <v>503</v>
      </c>
      <c r="AJ32" s="222" t="s">
        <v>482</v>
      </c>
      <c r="AK32" s="223"/>
      <c r="AL32" s="224">
        <v>44744</v>
      </c>
      <c r="AM32" s="224">
        <v>44837</v>
      </c>
      <c r="AN32" s="446"/>
    </row>
    <row r="33" spans="1:40" x14ac:dyDescent="0.25">
      <c r="A33"/>
      <c r="B33"/>
      <c r="C33"/>
      <c r="E33"/>
      <c r="F33"/>
      <c r="G33"/>
      <c r="H33"/>
      <c r="I33"/>
      <c r="J33"/>
      <c r="K33"/>
      <c r="L33"/>
      <c r="M33"/>
      <c r="N33"/>
      <c r="O33"/>
      <c r="Q33"/>
      <c r="R33"/>
      <c r="S33"/>
      <c r="T33"/>
      <c r="U33"/>
      <c r="V33"/>
      <c r="W33"/>
      <c r="X33"/>
      <c r="Y33"/>
      <c r="Z33"/>
      <c r="AA33"/>
      <c r="AB33"/>
      <c r="AC33"/>
      <c r="AD33"/>
      <c r="AE33"/>
      <c r="AF33"/>
      <c r="AG33"/>
      <c r="AH33"/>
      <c r="AI33" s="29"/>
      <c r="AN33" s="29"/>
    </row>
    <row r="34" spans="1:40" x14ac:dyDescent="0.25">
      <c r="A34"/>
      <c r="B34"/>
      <c r="C34"/>
      <c r="E34"/>
      <c r="F34"/>
      <c r="G34"/>
      <c r="H34"/>
      <c r="I34"/>
      <c r="J34"/>
      <c r="K34"/>
      <c r="L34"/>
      <c r="M34"/>
      <c r="N34"/>
      <c r="O34"/>
      <c r="Q34"/>
      <c r="R34"/>
      <c r="S34"/>
      <c r="T34"/>
      <c r="U34"/>
      <c r="V34"/>
      <c r="W34"/>
      <c r="X34"/>
      <c r="Y34"/>
      <c r="Z34"/>
      <c r="AA34"/>
      <c r="AB34"/>
      <c r="AC34"/>
      <c r="AD34"/>
      <c r="AE34"/>
      <c r="AF34"/>
      <c r="AG34"/>
      <c r="AH34"/>
      <c r="AI34" s="29"/>
    </row>
    <row r="35" spans="1:40" x14ac:dyDescent="0.25">
      <c r="A35"/>
      <c r="B35"/>
      <c r="C35"/>
      <c r="E35"/>
      <c r="F35"/>
      <c r="G35"/>
      <c r="H35"/>
      <c r="I35"/>
      <c r="J35"/>
      <c r="K35"/>
      <c r="L35"/>
      <c r="M35"/>
      <c r="N35"/>
      <c r="O35"/>
      <c r="Q35"/>
      <c r="R35"/>
      <c r="S35"/>
      <c r="T35"/>
      <c r="U35"/>
      <c r="V35"/>
      <c r="W35"/>
      <c r="X35"/>
      <c r="Y35"/>
      <c r="Z35"/>
      <c r="AA35"/>
      <c r="AB35"/>
      <c r="AC35"/>
      <c r="AD35"/>
      <c r="AE35"/>
      <c r="AF35"/>
      <c r="AG35"/>
      <c r="AH35"/>
    </row>
    <row r="36" spans="1:40" x14ac:dyDescent="0.25">
      <c r="A36"/>
      <c r="B36"/>
      <c r="C36"/>
      <c r="E36"/>
      <c r="F36"/>
      <c r="G36"/>
      <c r="H36"/>
      <c r="I36"/>
      <c r="J36"/>
      <c r="K36"/>
      <c r="L36"/>
      <c r="M36"/>
      <c r="N36"/>
      <c r="O36"/>
      <c r="Q36"/>
      <c r="R36"/>
      <c r="S36"/>
      <c r="T36"/>
      <c r="U36"/>
      <c r="V36"/>
      <c r="W36"/>
      <c r="X36"/>
      <c r="Y36"/>
      <c r="Z36"/>
      <c r="AA36"/>
      <c r="AB36"/>
      <c r="AC36"/>
      <c r="AD36"/>
      <c r="AE36"/>
      <c r="AF36"/>
      <c r="AG36"/>
      <c r="AH36"/>
    </row>
    <row r="37" spans="1:40" x14ac:dyDescent="0.25">
      <c r="A37"/>
      <c r="B37"/>
      <c r="C37"/>
      <c r="E37"/>
      <c r="F37"/>
      <c r="G37"/>
      <c r="H37"/>
      <c r="I37"/>
      <c r="J37"/>
      <c r="K37"/>
      <c r="L37"/>
      <c r="M37"/>
      <c r="N37"/>
      <c r="O37"/>
      <c r="Q37"/>
      <c r="R37"/>
      <c r="S37"/>
      <c r="T37"/>
      <c r="U37"/>
      <c r="V37"/>
      <c r="W37"/>
      <c r="X37"/>
      <c r="Y37"/>
      <c r="Z37"/>
      <c r="AA37"/>
      <c r="AB37"/>
      <c r="AC37"/>
      <c r="AD37"/>
      <c r="AE37"/>
      <c r="AF37"/>
      <c r="AG37"/>
      <c r="AH37"/>
    </row>
    <row r="38" spans="1:40" x14ac:dyDescent="0.25">
      <c r="A38"/>
      <c r="B38"/>
      <c r="C38"/>
      <c r="E38"/>
      <c r="F38"/>
      <c r="G38"/>
      <c r="H38"/>
      <c r="I38"/>
      <c r="J38"/>
      <c r="K38"/>
      <c r="L38"/>
      <c r="M38"/>
      <c r="N38"/>
      <c r="O38"/>
      <c r="Q38"/>
      <c r="R38"/>
      <c r="S38"/>
      <c r="T38"/>
      <c r="U38"/>
      <c r="V38"/>
      <c r="W38"/>
      <c r="X38"/>
      <c r="Y38"/>
      <c r="Z38"/>
      <c r="AA38"/>
      <c r="AB38"/>
      <c r="AC38"/>
      <c r="AD38"/>
      <c r="AE38"/>
      <c r="AF38"/>
      <c r="AG38"/>
      <c r="AH38"/>
    </row>
    <row r="39" spans="1:40" x14ac:dyDescent="0.25">
      <c r="A39"/>
      <c r="B39"/>
      <c r="C39"/>
      <c r="E39"/>
      <c r="F39"/>
      <c r="G39"/>
      <c r="H39"/>
      <c r="I39"/>
      <c r="J39"/>
      <c r="K39"/>
      <c r="L39"/>
      <c r="M39"/>
      <c r="N39"/>
      <c r="O39"/>
      <c r="Q39"/>
      <c r="R39"/>
      <c r="S39"/>
      <c r="T39"/>
      <c r="U39"/>
      <c r="V39"/>
      <c r="W39"/>
      <c r="X39"/>
      <c r="Y39"/>
      <c r="Z39"/>
      <c r="AA39"/>
      <c r="AB39"/>
      <c r="AC39"/>
      <c r="AD39"/>
      <c r="AE39"/>
      <c r="AF39"/>
      <c r="AG39"/>
      <c r="AH39"/>
    </row>
    <row r="40" spans="1:40" x14ac:dyDescent="0.25">
      <c r="A40"/>
      <c r="B40"/>
      <c r="C40"/>
      <c r="E40"/>
      <c r="F40"/>
      <c r="G40"/>
      <c r="H40"/>
      <c r="I40"/>
      <c r="J40"/>
      <c r="K40"/>
      <c r="L40"/>
      <c r="M40"/>
      <c r="N40"/>
      <c r="O40"/>
      <c r="Q40"/>
      <c r="R40"/>
      <c r="S40"/>
      <c r="T40"/>
      <c r="U40"/>
      <c r="V40"/>
      <c r="W40"/>
      <c r="X40"/>
      <c r="Y40"/>
      <c r="Z40"/>
      <c r="AA40"/>
      <c r="AB40"/>
      <c r="AC40"/>
      <c r="AD40"/>
      <c r="AE40"/>
      <c r="AF40"/>
      <c r="AG40"/>
      <c r="AH40"/>
    </row>
    <row r="41" spans="1:40" x14ac:dyDescent="0.25">
      <c r="A41"/>
      <c r="B41"/>
      <c r="C41"/>
      <c r="E41"/>
      <c r="F41"/>
      <c r="G41"/>
      <c r="H41"/>
      <c r="I41"/>
      <c r="J41"/>
      <c r="K41"/>
      <c r="L41"/>
      <c r="M41"/>
      <c r="N41"/>
      <c r="O41"/>
      <c r="Q41"/>
      <c r="R41"/>
      <c r="S41"/>
      <c r="T41"/>
      <c r="U41"/>
      <c r="V41"/>
      <c r="W41"/>
      <c r="X41"/>
      <c r="Y41"/>
      <c r="Z41"/>
      <c r="AA41"/>
      <c r="AB41"/>
      <c r="AC41"/>
      <c r="AD41"/>
      <c r="AE41"/>
      <c r="AF41"/>
      <c r="AG41"/>
      <c r="AH41"/>
    </row>
    <row r="42" spans="1:40" x14ac:dyDescent="0.25">
      <c r="A42"/>
      <c r="B42"/>
      <c r="C42"/>
      <c r="E42"/>
      <c r="F42"/>
      <c r="G42"/>
      <c r="H42"/>
      <c r="I42"/>
      <c r="J42"/>
      <c r="K42"/>
      <c r="L42"/>
      <c r="M42"/>
      <c r="N42"/>
      <c r="O42"/>
      <c r="Q42"/>
      <c r="R42"/>
      <c r="S42"/>
      <c r="T42"/>
      <c r="U42"/>
      <c r="V42"/>
      <c r="W42"/>
      <c r="X42"/>
      <c r="Y42"/>
      <c r="Z42"/>
      <c r="AA42"/>
      <c r="AB42"/>
      <c r="AC42"/>
      <c r="AD42"/>
      <c r="AE42"/>
      <c r="AF42"/>
      <c r="AG42"/>
      <c r="AH42"/>
    </row>
    <row r="43" spans="1:40" x14ac:dyDescent="0.25">
      <c r="A43"/>
      <c r="B43"/>
      <c r="C43"/>
      <c r="E43"/>
      <c r="F43"/>
      <c r="G43"/>
      <c r="H43"/>
      <c r="I43"/>
      <c r="J43"/>
      <c r="K43"/>
      <c r="L43"/>
      <c r="M43"/>
      <c r="N43"/>
      <c r="O43"/>
      <c r="Q43"/>
      <c r="R43"/>
      <c r="S43"/>
      <c r="T43"/>
      <c r="U43"/>
      <c r="V43"/>
      <c r="W43"/>
      <c r="X43"/>
      <c r="Y43"/>
      <c r="Z43"/>
      <c r="AA43"/>
      <c r="AB43"/>
      <c r="AC43"/>
      <c r="AD43"/>
      <c r="AE43"/>
      <c r="AF43"/>
      <c r="AG43"/>
      <c r="AH43"/>
    </row>
    <row r="44" spans="1:40" x14ac:dyDescent="0.25">
      <c r="A44"/>
      <c r="B44"/>
      <c r="C44"/>
      <c r="E44"/>
      <c r="F44"/>
      <c r="G44"/>
      <c r="H44"/>
      <c r="I44"/>
      <c r="J44"/>
      <c r="K44"/>
      <c r="L44"/>
      <c r="M44"/>
      <c r="N44"/>
      <c r="O44"/>
      <c r="Q44"/>
      <c r="R44"/>
      <c r="S44"/>
      <c r="T44"/>
      <c r="U44"/>
      <c r="V44"/>
      <c r="W44"/>
      <c r="X44"/>
      <c r="Y44"/>
      <c r="Z44"/>
      <c r="AA44"/>
      <c r="AB44"/>
      <c r="AC44"/>
      <c r="AD44"/>
      <c r="AE44"/>
      <c r="AF44"/>
      <c r="AG44"/>
      <c r="AH44"/>
    </row>
    <row r="45" spans="1:40" x14ac:dyDescent="0.25">
      <c r="A45"/>
      <c r="B45"/>
      <c r="C45"/>
      <c r="E45"/>
      <c r="F45"/>
      <c r="G45"/>
      <c r="H45"/>
      <c r="I45"/>
      <c r="J45"/>
      <c r="K45"/>
      <c r="L45"/>
      <c r="M45"/>
      <c r="N45"/>
      <c r="O45"/>
      <c r="Q45"/>
      <c r="R45"/>
      <c r="S45"/>
      <c r="T45"/>
      <c r="U45"/>
      <c r="V45"/>
      <c r="W45"/>
      <c r="X45"/>
      <c r="Y45"/>
      <c r="Z45"/>
      <c r="AA45"/>
      <c r="AB45"/>
      <c r="AC45"/>
      <c r="AD45"/>
      <c r="AE45"/>
      <c r="AF45"/>
      <c r="AG45"/>
      <c r="AH45"/>
    </row>
    <row r="46" spans="1:40" x14ac:dyDescent="0.25">
      <c r="A46"/>
      <c r="B46"/>
      <c r="C46"/>
      <c r="E46"/>
      <c r="F46"/>
      <c r="G46"/>
      <c r="H46"/>
      <c r="I46"/>
      <c r="J46"/>
      <c r="K46"/>
      <c r="L46"/>
      <c r="M46"/>
      <c r="N46"/>
      <c r="O46"/>
      <c r="Q46"/>
      <c r="R46"/>
      <c r="S46"/>
      <c r="T46"/>
      <c r="U46"/>
      <c r="V46"/>
      <c r="W46"/>
      <c r="X46"/>
      <c r="Y46"/>
      <c r="Z46"/>
      <c r="AA46"/>
      <c r="AB46"/>
      <c r="AC46"/>
      <c r="AD46"/>
      <c r="AE46"/>
      <c r="AF46"/>
      <c r="AG46"/>
      <c r="AH46"/>
    </row>
    <row r="47" spans="1:40" x14ac:dyDescent="0.25">
      <c r="A47"/>
      <c r="B47"/>
      <c r="C47"/>
      <c r="E47"/>
      <c r="F47"/>
      <c r="G47"/>
      <c r="H47"/>
      <c r="I47"/>
      <c r="J47"/>
      <c r="K47"/>
      <c r="L47"/>
      <c r="M47"/>
      <c r="N47"/>
      <c r="O47"/>
      <c r="Q47"/>
      <c r="R47"/>
      <c r="S47"/>
      <c r="T47"/>
      <c r="U47"/>
      <c r="V47"/>
      <c r="W47"/>
      <c r="X47"/>
      <c r="Y47"/>
      <c r="Z47"/>
      <c r="AA47"/>
      <c r="AB47"/>
      <c r="AC47"/>
      <c r="AD47"/>
      <c r="AE47"/>
      <c r="AF47"/>
      <c r="AG47"/>
      <c r="AH47"/>
    </row>
    <row r="48" spans="1:40" x14ac:dyDescent="0.25">
      <c r="A48"/>
      <c r="B48"/>
      <c r="C48"/>
      <c r="E48"/>
      <c r="F48"/>
      <c r="G48"/>
      <c r="H48"/>
      <c r="I48"/>
      <c r="J48"/>
      <c r="K48"/>
      <c r="L48"/>
      <c r="M48"/>
      <c r="N48"/>
      <c r="O48"/>
      <c r="Q48"/>
      <c r="R48"/>
      <c r="S48"/>
      <c r="T48"/>
      <c r="U48"/>
      <c r="V48"/>
      <c r="W48"/>
      <c r="X48"/>
      <c r="Y48"/>
      <c r="Z48"/>
      <c r="AA48"/>
      <c r="AB48"/>
      <c r="AC48"/>
      <c r="AD48"/>
      <c r="AE48"/>
      <c r="AF48"/>
      <c r="AG48"/>
      <c r="AH48"/>
    </row>
    <row r="49" spans="1:34" x14ac:dyDescent="0.25">
      <c r="A49"/>
      <c r="B49"/>
      <c r="C49"/>
      <c r="E49"/>
      <c r="F49"/>
      <c r="G49"/>
      <c r="H49"/>
      <c r="I49"/>
      <c r="J49"/>
      <c r="K49"/>
      <c r="L49"/>
      <c r="M49"/>
      <c r="N49"/>
      <c r="O49"/>
      <c r="Q49"/>
      <c r="R49"/>
      <c r="S49"/>
      <c r="T49"/>
      <c r="U49"/>
      <c r="V49"/>
      <c r="W49"/>
      <c r="X49"/>
      <c r="Y49"/>
      <c r="Z49"/>
      <c r="AA49"/>
      <c r="AB49"/>
      <c r="AC49"/>
      <c r="AD49"/>
      <c r="AE49"/>
      <c r="AF49"/>
      <c r="AG49"/>
      <c r="AH49"/>
    </row>
    <row r="50" spans="1:34" x14ac:dyDescent="0.25">
      <c r="A50"/>
      <c r="B50"/>
      <c r="C50"/>
      <c r="E50"/>
      <c r="F50"/>
      <c r="G50"/>
      <c r="H50"/>
      <c r="I50"/>
      <c r="J50"/>
      <c r="K50"/>
      <c r="L50"/>
      <c r="M50"/>
      <c r="N50"/>
      <c r="O50"/>
      <c r="Q50"/>
      <c r="R50"/>
      <c r="S50"/>
      <c r="T50"/>
      <c r="U50"/>
      <c r="V50"/>
      <c r="W50"/>
      <c r="X50"/>
      <c r="Y50"/>
      <c r="Z50"/>
      <c r="AA50"/>
      <c r="AB50"/>
      <c r="AC50"/>
      <c r="AD50"/>
      <c r="AE50"/>
      <c r="AF50"/>
      <c r="AG50"/>
      <c r="AH50"/>
    </row>
    <row r="51" spans="1:34" x14ac:dyDescent="0.25">
      <c r="A51"/>
      <c r="B51"/>
      <c r="C51"/>
      <c r="E51"/>
      <c r="F51"/>
      <c r="G51"/>
      <c r="H51"/>
      <c r="I51"/>
      <c r="J51"/>
      <c r="K51"/>
      <c r="L51"/>
      <c r="M51"/>
      <c r="N51"/>
      <c r="O51"/>
      <c r="Q51"/>
      <c r="R51"/>
      <c r="S51"/>
      <c r="T51"/>
      <c r="U51"/>
      <c r="V51"/>
      <c r="W51"/>
      <c r="X51"/>
      <c r="Y51"/>
      <c r="Z51"/>
      <c r="AA51"/>
      <c r="AB51"/>
      <c r="AC51"/>
      <c r="AD51"/>
      <c r="AE51"/>
      <c r="AF51"/>
      <c r="AG51"/>
      <c r="AH51"/>
    </row>
    <row r="52" spans="1:34" x14ac:dyDescent="0.25">
      <c r="A52"/>
      <c r="B52"/>
      <c r="C52"/>
      <c r="E52"/>
      <c r="F52"/>
      <c r="G52"/>
      <c r="H52"/>
      <c r="I52"/>
      <c r="J52"/>
      <c r="K52"/>
      <c r="L52"/>
      <c r="M52"/>
      <c r="N52"/>
      <c r="O52"/>
      <c r="Q52"/>
      <c r="R52"/>
      <c r="S52"/>
      <c r="T52"/>
      <c r="U52"/>
      <c r="V52"/>
      <c r="W52"/>
      <c r="X52"/>
      <c r="Y52"/>
      <c r="Z52"/>
      <c r="AA52"/>
      <c r="AB52"/>
      <c r="AC52"/>
      <c r="AD52"/>
      <c r="AE52"/>
      <c r="AF52"/>
      <c r="AG52"/>
      <c r="AH52"/>
    </row>
    <row r="53" spans="1:34" x14ac:dyDescent="0.25">
      <c r="A53"/>
      <c r="B53"/>
      <c r="C53"/>
      <c r="E53"/>
      <c r="F53"/>
      <c r="G53"/>
      <c r="H53"/>
      <c r="I53"/>
      <c r="J53"/>
      <c r="K53"/>
      <c r="L53"/>
      <c r="M53"/>
      <c r="N53"/>
      <c r="O53"/>
      <c r="Q53"/>
      <c r="R53"/>
      <c r="S53"/>
      <c r="T53"/>
      <c r="U53"/>
      <c r="V53"/>
      <c r="W53"/>
      <c r="X53"/>
      <c r="Y53"/>
      <c r="Z53"/>
      <c r="AA53"/>
      <c r="AB53"/>
      <c r="AC53"/>
      <c r="AD53"/>
      <c r="AE53"/>
      <c r="AF53"/>
      <c r="AG53"/>
      <c r="AH53"/>
    </row>
    <row r="54" spans="1:34" x14ac:dyDescent="0.25">
      <c r="A54"/>
      <c r="B54"/>
      <c r="C54"/>
      <c r="E54"/>
      <c r="F54"/>
      <c r="G54"/>
      <c r="H54"/>
      <c r="I54"/>
      <c r="J54"/>
      <c r="K54"/>
      <c r="L54"/>
      <c r="M54"/>
      <c r="N54"/>
      <c r="O54"/>
      <c r="Q54"/>
      <c r="R54"/>
      <c r="S54"/>
      <c r="T54"/>
      <c r="U54"/>
      <c r="V54"/>
      <c r="W54"/>
      <c r="X54"/>
      <c r="Y54"/>
      <c r="Z54"/>
      <c r="AA54"/>
      <c r="AB54"/>
      <c r="AC54"/>
      <c r="AD54"/>
      <c r="AE54"/>
      <c r="AF54"/>
      <c r="AG54"/>
      <c r="AH54"/>
    </row>
    <row r="55" spans="1:34" x14ac:dyDescent="0.25">
      <c r="A55"/>
      <c r="B55"/>
      <c r="C55"/>
      <c r="E55"/>
      <c r="F55"/>
      <c r="G55"/>
      <c r="H55"/>
      <c r="I55"/>
      <c r="J55"/>
      <c r="K55"/>
      <c r="L55"/>
      <c r="M55"/>
      <c r="N55"/>
      <c r="O55"/>
      <c r="Q55"/>
      <c r="R55"/>
      <c r="S55"/>
      <c r="T55"/>
      <c r="U55"/>
      <c r="V55"/>
      <c r="W55"/>
      <c r="X55"/>
      <c r="Y55"/>
      <c r="Z55"/>
      <c r="AA55"/>
      <c r="AB55"/>
      <c r="AC55"/>
      <c r="AD55"/>
      <c r="AE55"/>
      <c r="AF55"/>
      <c r="AG55"/>
      <c r="AH55"/>
    </row>
    <row r="56" spans="1:34" x14ac:dyDescent="0.25">
      <c r="A56"/>
      <c r="B56"/>
      <c r="C56"/>
      <c r="E56"/>
      <c r="F56"/>
      <c r="G56"/>
      <c r="H56"/>
      <c r="I56"/>
      <c r="J56"/>
      <c r="K56"/>
      <c r="L56"/>
      <c r="M56"/>
      <c r="N56"/>
      <c r="O56"/>
      <c r="Q56"/>
      <c r="R56"/>
      <c r="S56"/>
      <c r="T56"/>
      <c r="U56"/>
      <c r="V56"/>
      <c r="W56"/>
      <c r="X56"/>
      <c r="Y56"/>
      <c r="Z56"/>
      <c r="AA56"/>
      <c r="AB56"/>
      <c r="AC56"/>
      <c r="AD56"/>
      <c r="AE56"/>
      <c r="AF56"/>
      <c r="AG56"/>
      <c r="AH56"/>
    </row>
    <row r="57" spans="1:34" x14ac:dyDescent="0.25">
      <c r="A57"/>
      <c r="B57"/>
      <c r="C57"/>
      <c r="E57"/>
      <c r="F57"/>
      <c r="G57"/>
      <c r="H57"/>
      <c r="I57"/>
      <c r="J57"/>
      <c r="K57"/>
      <c r="L57"/>
      <c r="M57"/>
      <c r="N57"/>
      <c r="O57"/>
      <c r="Q57"/>
      <c r="R57"/>
      <c r="S57"/>
      <c r="T57"/>
      <c r="U57"/>
      <c r="V57"/>
      <c r="W57"/>
      <c r="X57"/>
      <c r="Y57"/>
      <c r="Z57"/>
      <c r="AA57"/>
      <c r="AB57"/>
      <c r="AC57"/>
      <c r="AD57"/>
      <c r="AE57"/>
      <c r="AF57"/>
      <c r="AG57"/>
      <c r="AH57"/>
    </row>
    <row r="58" spans="1:34" x14ac:dyDescent="0.25">
      <c r="A58"/>
      <c r="B58"/>
      <c r="C58"/>
      <c r="E58"/>
      <c r="F58"/>
      <c r="G58"/>
      <c r="H58"/>
      <c r="I58"/>
      <c r="J58"/>
      <c r="K58"/>
      <c r="L58"/>
      <c r="M58"/>
      <c r="N58"/>
      <c r="O58"/>
      <c r="Q58"/>
      <c r="R58"/>
      <c r="S58"/>
      <c r="T58"/>
      <c r="U58"/>
      <c r="V58"/>
      <c r="W58"/>
      <c r="X58"/>
      <c r="Y58"/>
      <c r="Z58"/>
      <c r="AA58"/>
      <c r="AB58"/>
      <c r="AC58"/>
      <c r="AD58"/>
      <c r="AE58"/>
      <c r="AF58"/>
      <c r="AG58"/>
      <c r="AH58"/>
    </row>
    <row r="59" spans="1:34" x14ac:dyDescent="0.25">
      <c r="A59"/>
      <c r="B59"/>
      <c r="C59"/>
      <c r="E59"/>
      <c r="F59"/>
      <c r="G59"/>
      <c r="H59"/>
      <c r="I59"/>
      <c r="J59"/>
      <c r="K59"/>
      <c r="L59"/>
      <c r="M59"/>
      <c r="N59"/>
      <c r="O59"/>
      <c r="Q59"/>
      <c r="R59"/>
      <c r="S59"/>
      <c r="T59"/>
      <c r="U59"/>
      <c r="V59"/>
      <c r="W59"/>
      <c r="X59"/>
      <c r="Y59"/>
      <c r="Z59"/>
      <c r="AA59"/>
      <c r="AB59"/>
      <c r="AC59"/>
      <c r="AD59"/>
      <c r="AE59"/>
      <c r="AF59"/>
      <c r="AG59"/>
      <c r="AH59"/>
    </row>
    <row r="60" spans="1:34" x14ac:dyDescent="0.25">
      <c r="A60"/>
      <c r="B60"/>
      <c r="C60"/>
      <c r="E60"/>
      <c r="F60"/>
      <c r="G60"/>
      <c r="H60"/>
      <c r="I60"/>
      <c r="J60"/>
      <c r="K60"/>
      <c r="L60"/>
      <c r="M60"/>
      <c r="N60"/>
      <c r="O60"/>
      <c r="Q60"/>
      <c r="R60"/>
      <c r="S60"/>
      <c r="T60"/>
      <c r="U60"/>
      <c r="V60"/>
      <c r="W60"/>
      <c r="X60"/>
      <c r="Y60"/>
      <c r="Z60"/>
      <c r="AA60"/>
      <c r="AB60"/>
      <c r="AC60"/>
      <c r="AD60"/>
      <c r="AE60"/>
      <c r="AF60"/>
      <c r="AG60"/>
      <c r="AH60"/>
    </row>
    <row r="61" spans="1:34" x14ac:dyDescent="0.25">
      <c r="A61"/>
      <c r="B61"/>
      <c r="C61"/>
      <c r="E61"/>
      <c r="F61"/>
      <c r="G61"/>
      <c r="H61"/>
      <c r="I61"/>
      <c r="J61"/>
      <c r="K61"/>
      <c r="L61"/>
      <c r="M61"/>
      <c r="N61"/>
      <c r="O61"/>
      <c r="Q61"/>
      <c r="R61"/>
      <c r="S61"/>
      <c r="T61"/>
      <c r="U61"/>
      <c r="V61"/>
      <c r="W61"/>
      <c r="X61"/>
      <c r="Y61"/>
      <c r="Z61"/>
      <c r="AA61"/>
      <c r="AB61"/>
      <c r="AC61"/>
      <c r="AD61"/>
      <c r="AE61"/>
      <c r="AF61"/>
      <c r="AG61"/>
      <c r="AH61"/>
    </row>
    <row r="62" spans="1:34" x14ac:dyDescent="0.25">
      <c r="A62"/>
      <c r="B62"/>
      <c r="C62"/>
      <c r="E62"/>
      <c r="F62"/>
      <c r="G62"/>
      <c r="H62"/>
      <c r="I62"/>
      <c r="J62"/>
      <c r="K62"/>
      <c r="L62"/>
      <c r="M62"/>
      <c r="N62"/>
      <c r="O62"/>
      <c r="Q62"/>
      <c r="R62"/>
      <c r="S62"/>
      <c r="T62"/>
      <c r="U62"/>
      <c r="V62"/>
      <c r="W62"/>
      <c r="X62"/>
      <c r="Y62"/>
      <c r="Z62"/>
      <c r="AA62"/>
      <c r="AB62"/>
      <c r="AC62"/>
      <c r="AD62"/>
      <c r="AE62"/>
      <c r="AF62"/>
      <c r="AG62"/>
      <c r="AH62"/>
    </row>
  </sheetData>
  <mergeCells count="159">
    <mergeCell ref="A6:C6"/>
    <mergeCell ref="D6:N6"/>
    <mergeCell ref="A7:H7"/>
    <mergeCell ref="I7:N7"/>
    <mergeCell ref="O7:W7"/>
    <mergeCell ref="X7:AH7"/>
    <mergeCell ref="A1:C2"/>
    <mergeCell ref="D1:AH3"/>
    <mergeCell ref="A4:C4"/>
    <mergeCell ref="D4:N4"/>
    <mergeCell ref="O4:Q4"/>
    <mergeCell ref="A5:C5"/>
    <mergeCell ref="D5:N5"/>
    <mergeCell ref="I8:I9"/>
    <mergeCell ref="J8:J9"/>
    <mergeCell ref="K8:K9"/>
    <mergeCell ref="L8:L9"/>
    <mergeCell ref="A8:A9"/>
    <mergeCell ref="B8:B9"/>
    <mergeCell ref="C8:C9"/>
    <mergeCell ref="D8:D9"/>
    <mergeCell ref="E8:E9"/>
    <mergeCell ref="F8:F9"/>
    <mergeCell ref="AH8:AH9"/>
    <mergeCell ref="AI8:AI9"/>
    <mergeCell ref="AJ8:AK8"/>
    <mergeCell ref="AL8:AM8"/>
    <mergeCell ref="AN8:AN9"/>
    <mergeCell ref="A10:A12"/>
    <mergeCell ref="B10:B12"/>
    <mergeCell ref="C10:C12"/>
    <mergeCell ref="E10:E12"/>
    <mergeCell ref="F10:F12"/>
    <mergeCell ref="X8:X9"/>
    <mergeCell ref="Y8:Y9"/>
    <mergeCell ref="Z8:Z9"/>
    <mergeCell ref="AC8:AC9"/>
    <mergeCell ref="AD8:AD9"/>
    <mergeCell ref="AG8:AG9"/>
    <mergeCell ref="M8:M9"/>
    <mergeCell ref="N8:N9"/>
    <mergeCell ref="O8:O9"/>
    <mergeCell ref="P8:P9"/>
    <mergeCell ref="Q8:Q9"/>
    <mergeCell ref="R8:W8"/>
    <mergeCell ref="G8:G9"/>
    <mergeCell ref="H8:H9"/>
    <mergeCell ref="AG10:AG12"/>
    <mergeCell ref="AH10:AH12"/>
    <mergeCell ref="AN10:AN12"/>
    <mergeCell ref="A13:A15"/>
    <mergeCell ref="B13:B15"/>
    <mergeCell ref="C13:C15"/>
    <mergeCell ref="E13:E15"/>
    <mergeCell ref="F13:F15"/>
    <mergeCell ref="G13:G15"/>
    <mergeCell ref="H13:H15"/>
    <mergeCell ref="M10:M12"/>
    <mergeCell ref="N10:N12"/>
    <mergeCell ref="AA10:AA12"/>
    <mergeCell ref="AB10:AB12"/>
    <mergeCell ref="AE10:AE12"/>
    <mergeCell ref="AF10:AF12"/>
    <mergeCell ref="G10:G12"/>
    <mergeCell ref="H10:H12"/>
    <mergeCell ref="I10:I12"/>
    <mergeCell ref="J10:J12"/>
    <mergeCell ref="K10:K12"/>
    <mergeCell ref="L10:L12"/>
    <mergeCell ref="AN14:AN15"/>
    <mergeCell ref="AA13:AA15"/>
    <mergeCell ref="A16:A19"/>
    <mergeCell ref="B16:B19"/>
    <mergeCell ref="C16:C19"/>
    <mergeCell ref="E16:E19"/>
    <mergeCell ref="F16:F19"/>
    <mergeCell ref="G16:G19"/>
    <mergeCell ref="H16:H19"/>
    <mergeCell ref="I16:I19"/>
    <mergeCell ref="J16:J19"/>
    <mergeCell ref="AB13:AB15"/>
    <mergeCell ref="AE13:AE15"/>
    <mergeCell ref="AF13:AF15"/>
    <mergeCell ref="AG13:AG15"/>
    <mergeCell ref="AH13:AH15"/>
    <mergeCell ref="I13:I15"/>
    <mergeCell ref="J13:J15"/>
    <mergeCell ref="K13:K15"/>
    <mergeCell ref="L13:L15"/>
    <mergeCell ref="M13:M15"/>
    <mergeCell ref="N13:N15"/>
    <mergeCell ref="AE16:AE19"/>
    <mergeCell ref="AF16:AF19"/>
    <mergeCell ref="AG16:AG19"/>
    <mergeCell ref="AH16:AH19"/>
    <mergeCell ref="A20:A23"/>
    <mergeCell ref="B20:B23"/>
    <mergeCell ref="C20:C23"/>
    <mergeCell ref="E20:E23"/>
    <mergeCell ref="F20:F23"/>
    <mergeCell ref="G20:G23"/>
    <mergeCell ref="K16:K19"/>
    <mergeCell ref="L16:L19"/>
    <mergeCell ref="M16:M19"/>
    <mergeCell ref="N16:N19"/>
    <mergeCell ref="AA16:AA19"/>
    <mergeCell ref="AB16:AB19"/>
    <mergeCell ref="AH20:AH23"/>
    <mergeCell ref="N20:N23"/>
    <mergeCell ref="AA20:AA23"/>
    <mergeCell ref="AB20:AB23"/>
    <mergeCell ref="AE20:AE23"/>
    <mergeCell ref="AF20:AF23"/>
    <mergeCell ref="AG20:AG23"/>
    <mergeCell ref="H20:H23"/>
    <mergeCell ref="I20:I23"/>
    <mergeCell ref="J20:J23"/>
    <mergeCell ref="K20:K23"/>
    <mergeCell ref="L20:L23"/>
    <mergeCell ref="M20:M23"/>
    <mergeCell ref="AE24:AE28"/>
    <mergeCell ref="AF24:AF28"/>
    <mergeCell ref="AG24:AG28"/>
    <mergeCell ref="AH24:AH28"/>
    <mergeCell ref="N24:N28"/>
    <mergeCell ref="AA24:AA28"/>
    <mergeCell ref="AB24:AB28"/>
    <mergeCell ref="I24:I28"/>
    <mergeCell ref="J24:J28"/>
    <mergeCell ref="A29:A32"/>
    <mergeCell ref="B29:B32"/>
    <mergeCell ref="C29:C32"/>
    <mergeCell ref="E29:E32"/>
    <mergeCell ref="F29:F32"/>
    <mergeCell ref="G29:G32"/>
    <mergeCell ref="K24:K28"/>
    <mergeCell ref="L24:L28"/>
    <mergeCell ref="M24:M28"/>
    <mergeCell ref="A24:A28"/>
    <mergeCell ref="B24:B28"/>
    <mergeCell ref="C24:C28"/>
    <mergeCell ref="E24:E28"/>
    <mergeCell ref="F24:F28"/>
    <mergeCell ref="G24:G28"/>
    <mergeCell ref="H24:H28"/>
    <mergeCell ref="AH29:AH32"/>
    <mergeCell ref="AN29:AN32"/>
    <mergeCell ref="N29:N32"/>
    <mergeCell ref="AA29:AA32"/>
    <mergeCell ref="AB29:AB32"/>
    <mergeCell ref="AE29:AE32"/>
    <mergeCell ref="AF29:AF32"/>
    <mergeCell ref="AG29:AG32"/>
    <mergeCell ref="H29:H32"/>
    <mergeCell ref="I29:I32"/>
    <mergeCell ref="J29:J32"/>
    <mergeCell ref="K29:K32"/>
    <mergeCell ref="L29:L32"/>
    <mergeCell ref="M29:M32"/>
  </mergeCells>
  <conditionalFormatting sqref="I10">
    <cfRule type="containsText" dxfId="441" priority="199" operator="containsText" text="Muy Baja">
      <formula>NOT(ISERROR(SEARCH("Muy Baja",I10)))</formula>
    </cfRule>
    <cfRule type="containsText" dxfId="440" priority="200" operator="containsText" text="Baja">
      <formula>NOT(ISERROR(SEARCH("Baja",I10)))</formula>
    </cfRule>
    <cfRule type="containsText" dxfId="439" priority="202" operator="containsText" text="Muy Alta">
      <formula>NOT(ISERROR(SEARCH("Muy Alta",I10)))</formula>
    </cfRule>
    <cfRule type="containsText" dxfId="438" priority="203" operator="containsText" text="Alta">
      <formula>NOT(ISERROR(SEARCH("Alta",I10)))</formula>
    </cfRule>
    <cfRule type="containsText" dxfId="437" priority="204" operator="containsText" text="Media">
      <formula>NOT(ISERROR(SEARCH("Media",I10)))</formula>
    </cfRule>
    <cfRule type="containsText" dxfId="436" priority="205" operator="containsText" text="Media">
      <formula>NOT(ISERROR(SEARCH("Media",I10)))</formula>
    </cfRule>
    <cfRule type="containsText" dxfId="435" priority="206" operator="containsText" text="Media">
      <formula>NOT(ISERROR(SEARCH("Media",I10)))</formula>
    </cfRule>
    <cfRule type="containsText" dxfId="434" priority="207" operator="containsText" text="Muy Baja">
      <formula>NOT(ISERROR(SEARCH("Muy Baja",I10)))</formula>
    </cfRule>
    <cfRule type="containsText" dxfId="433" priority="208" operator="containsText" text="Baja">
      <formula>NOT(ISERROR(SEARCH("Baja",I10)))</formula>
    </cfRule>
    <cfRule type="containsText" dxfId="432" priority="209" operator="containsText" text="Muy Baja">
      <formula>NOT(ISERROR(SEARCH("Muy Baja",I10)))</formula>
    </cfRule>
    <cfRule type="containsText" dxfId="431" priority="210" operator="containsText" text="Muy Baja">
      <formula>NOT(ISERROR(SEARCH("Muy Baja",I10)))</formula>
    </cfRule>
    <cfRule type="containsText" dxfId="430" priority="211" operator="containsText" text="Muy Baja">
      <formula>NOT(ISERROR(SEARCH("Muy Baja",I10)))</formula>
    </cfRule>
    <cfRule type="containsText" dxfId="429" priority="212" operator="containsText" text="Muy Baja'Tabla probabilidad'!">
      <formula>NOT(ISERROR(SEARCH("Muy Baja'Tabla probabilidad'!",I10)))</formula>
    </cfRule>
    <cfRule type="containsText" dxfId="428" priority="213" operator="containsText" text="Muy bajo">
      <formula>NOT(ISERROR(SEARCH("Muy bajo",I10)))</formula>
    </cfRule>
    <cfRule type="containsText" dxfId="427" priority="214" operator="containsText" text="Alta">
      <formula>NOT(ISERROR(SEARCH("Alta",I10)))</formula>
    </cfRule>
    <cfRule type="containsText" dxfId="426" priority="215" operator="containsText" text="Media">
      <formula>NOT(ISERROR(SEARCH("Media",I10)))</formula>
    </cfRule>
    <cfRule type="containsText" dxfId="425" priority="216" operator="containsText" text="Baja">
      <formula>NOT(ISERROR(SEARCH("Baja",I10)))</formula>
    </cfRule>
    <cfRule type="containsText" dxfId="424" priority="217" operator="containsText" text="Muy baja">
      <formula>NOT(ISERROR(SEARCH("Muy baja",I10)))</formula>
    </cfRule>
    <cfRule type="cellIs" dxfId="423" priority="220" operator="between">
      <formula>1</formula>
      <formula>2</formula>
    </cfRule>
    <cfRule type="cellIs" dxfId="422" priority="221" operator="between">
      <formula>0</formula>
      <formula>2</formula>
    </cfRule>
  </conditionalFormatting>
  <conditionalFormatting sqref="I10">
    <cfRule type="containsText" dxfId="421" priority="201" operator="containsText" text="Muy Alta">
      <formula>NOT(ISERROR(SEARCH("Muy Alta",I10)))</formula>
    </cfRule>
  </conditionalFormatting>
  <conditionalFormatting sqref="L10 L16 L20 L24:L27 L29">
    <cfRule type="containsText" dxfId="420" priority="193" operator="containsText" text="Catastrófico">
      <formula>NOT(ISERROR(SEARCH("Catastrófico",L10)))</formula>
    </cfRule>
    <cfRule type="containsText" dxfId="419" priority="194" operator="containsText" text="Mayor">
      <formula>NOT(ISERROR(SEARCH("Mayor",L10)))</formula>
    </cfRule>
    <cfRule type="containsText" dxfId="418" priority="195" operator="containsText" text="Alta">
      <formula>NOT(ISERROR(SEARCH("Alta",L10)))</formula>
    </cfRule>
    <cfRule type="containsText" dxfId="417" priority="196" operator="containsText" text="Moderado">
      <formula>NOT(ISERROR(SEARCH("Moderado",L10)))</formula>
    </cfRule>
    <cfRule type="containsText" dxfId="416" priority="197" operator="containsText" text="Menor">
      <formula>NOT(ISERROR(SEARCH("Menor",L10)))</formula>
    </cfRule>
    <cfRule type="containsText" dxfId="415" priority="198" operator="containsText" text="Leve">
      <formula>NOT(ISERROR(SEARCH("Leve",L10)))</formula>
    </cfRule>
  </conditionalFormatting>
  <conditionalFormatting sqref="N10 N13 N16 N20">
    <cfRule type="containsText" dxfId="414" priority="188" operator="containsText" text="Extremo">
      <formula>NOT(ISERROR(SEARCH("Extremo",N10)))</formula>
    </cfRule>
    <cfRule type="containsText" dxfId="413" priority="189" operator="containsText" text="Alto">
      <formula>NOT(ISERROR(SEARCH("Alto",N10)))</formula>
    </cfRule>
    <cfRule type="containsText" dxfId="412" priority="190" operator="containsText" text="Bajo">
      <formula>NOT(ISERROR(SEARCH("Bajo",N10)))</formula>
    </cfRule>
    <cfRule type="containsText" dxfId="411" priority="191" operator="containsText" text="Moderado">
      <formula>NOT(ISERROR(SEARCH("Moderado",N10)))</formula>
    </cfRule>
    <cfRule type="containsText" dxfId="410" priority="192" operator="containsText" text="Extremo">
      <formula>NOT(ISERROR(SEARCH("Extremo",N10)))</formula>
    </cfRule>
  </conditionalFormatting>
  <conditionalFormatting sqref="M10 M13 M16 M20 M24:M27 M29">
    <cfRule type="containsText" dxfId="409" priority="182" operator="containsText" text="Catastrófico">
      <formula>NOT(ISERROR(SEARCH("Catastrófico",M10)))</formula>
    </cfRule>
    <cfRule type="containsText" dxfId="408" priority="183" operator="containsText" text="Mayor">
      <formula>NOT(ISERROR(SEARCH("Mayor",M10)))</formula>
    </cfRule>
    <cfRule type="containsText" dxfId="407" priority="184" operator="containsText" text="Alta">
      <formula>NOT(ISERROR(SEARCH("Alta",M10)))</formula>
    </cfRule>
    <cfRule type="containsText" dxfId="406" priority="185" operator="containsText" text="Moderado">
      <formula>NOT(ISERROR(SEARCH("Moderado",M10)))</formula>
    </cfRule>
    <cfRule type="containsText" dxfId="405" priority="186" operator="containsText" text="Menor">
      <formula>NOT(ISERROR(SEARCH("Menor",M10)))</formula>
    </cfRule>
    <cfRule type="containsText" dxfId="404" priority="187" operator="containsText" text="Leve">
      <formula>NOT(ISERROR(SEARCH("Leve",M10)))</formula>
    </cfRule>
  </conditionalFormatting>
  <conditionalFormatting sqref="Y10:Y12 Y16:Y19 Y29:Y32">
    <cfRule type="containsText" dxfId="403" priority="176" operator="containsText" text="Muy Alta">
      <formula>NOT(ISERROR(SEARCH("Muy Alta",Y10)))</formula>
    </cfRule>
    <cfRule type="containsText" dxfId="402" priority="177" operator="containsText" text="Alta">
      <formula>NOT(ISERROR(SEARCH("Alta",Y10)))</formula>
    </cfRule>
    <cfRule type="containsText" dxfId="401" priority="178" operator="containsText" text="Media">
      <formula>NOT(ISERROR(SEARCH("Media",Y10)))</formula>
    </cfRule>
    <cfRule type="containsText" dxfId="400" priority="179" operator="containsText" text="Muy Baja">
      <formula>NOT(ISERROR(SEARCH("Muy Baja",Y10)))</formula>
    </cfRule>
    <cfRule type="containsText" dxfId="399" priority="180" operator="containsText" text="Baja">
      <formula>NOT(ISERROR(SEARCH("Baja",Y10)))</formula>
    </cfRule>
    <cfRule type="containsText" dxfId="398" priority="181" operator="containsText" text="Muy Baja">
      <formula>NOT(ISERROR(SEARCH("Muy Baja",Y10)))</formula>
    </cfRule>
  </conditionalFormatting>
  <conditionalFormatting sqref="AC10:AC12 AC16:AC19 AC29:AC32">
    <cfRule type="containsText" dxfId="397" priority="171" operator="containsText" text="Catastrófico">
      <formula>NOT(ISERROR(SEARCH("Catastrófico",AC10)))</formula>
    </cfRule>
    <cfRule type="containsText" dxfId="396" priority="172" operator="containsText" text="Mayor">
      <formula>NOT(ISERROR(SEARCH("Mayor",AC10)))</formula>
    </cfRule>
    <cfRule type="containsText" dxfId="395" priority="173" operator="containsText" text="Moderado">
      <formula>NOT(ISERROR(SEARCH("Moderado",AC10)))</formula>
    </cfRule>
    <cfRule type="containsText" dxfId="394" priority="174" operator="containsText" text="Menor">
      <formula>NOT(ISERROR(SEARCH("Menor",AC10)))</formula>
    </cfRule>
    <cfRule type="containsText" dxfId="393" priority="175" operator="containsText" text="Leve">
      <formula>NOT(ISERROR(SEARCH("Leve",AC10)))</formula>
    </cfRule>
  </conditionalFormatting>
  <conditionalFormatting sqref="AG10">
    <cfRule type="containsText" dxfId="392" priority="162" operator="containsText" text="Extremo">
      <formula>NOT(ISERROR(SEARCH("Extremo",AG10)))</formula>
    </cfRule>
    <cfRule type="containsText" dxfId="391" priority="163" operator="containsText" text="Alto">
      <formula>NOT(ISERROR(SEARCH("Alto",AG10)))</formula>
    </cfRule>
    <cfRule type="containsText" dxfId="390" priority="164" operator="containsText" text="Moderado">
      <formula>NOT(ISERROR(SEARCH("Moderado",AG10)))</formula>
    </cfRule>
    <cfRule type="containsText" dxfId="389" priority="165" operator="containsText" text="Menor">
      <formula>NOT(ISERROR(SEARCH("Menor",AG10)))</formula>
    </cfRule>
    <cfRule type="containsText" dxfId="388" priority="166" operator="containsText" text="Bajo">
      <formula>NOT(ISERROR(SEARCH("Bajo",AG10)))</formula>
    </cfRule>
    <cfRule type="containsText" dxfId="387" priority="167" operator="containsText" text="Moderado">
      <formula>NOT(ISERROR(SEARCH("Moderado",AG10)))</formula>
    </cfRule>
    <cfRule type="containsText" dxfId="386" priority="168" operator="containsText" text="Extremo">
      <formula>NOT(ISERROR(SEARCH("Extremo",AG10)))</formula>
    </cfRule>
    <cfRule type="containsText" dxfId="385" priority="169" operator="containsText" text="Baja">
      <formula>NOT(ISERROR(SEARCH("Baja",AG10)))</formula>
    </cfRule>
    <cfRule type="containsText" dxfId="384" priority="170" operator="containsText" text="Alto">
      <formula>NOT(ISERROR(SEARCH("Alto",AG10)))</formula>
    </cfRule>
  </conditionalFormatting>
  <conditionalFormatting sqref="AA10:AA32">
    <cfRule type="containsText" dxfId="383" priority="7" operator="containsText" text="Muy Baja">
      <formula>NOT(ISERROR(SEARCH("Muy Baja",AA10)))</formula>
    </cfRule>
    <cfRule type="containsText" dxfId="382" priority="157" operator="containsText" text="Muy Alta">
      <formula>NOT(ISERROR(SEARCH("Muy Alta",AA10)))</formula>
    </cfRule>
    <cfRule type="containsText" dxfId="381" priority="158" operator="containsText" text="Alta">
      <formula>NOT(ISERROR(SEARCH("Alta",AA10)))</formula>
    </cfRule>
    <cfRule type="containsText" dxfId="380" priority="159" operator="containsText" text="Media">
      <formula>NOT(ISERROR(SEARCH("Media",AA10)))</formula>
    </cfRule>
    <cfRule type="containsText" dxfId="379" priority="160" operator="containsText" text="Baja">
      <formula>NOT(ISERROR(SEARCH("Baja",AA10)))</formula>
    </cfRule>
    <cfRule type="containsText" dxfId="378" priority="161" operator="containsText" text="Muy Baja">
      <formula>NOT(ISERROR(SEARCH("Muy Baja",AA10)))</formula>
    </cfRule>
  </conditionalFormatting>
  <conditionalFormatting sqref="AE10:AE12 AE16:AE19 AE29:AE32">
    <cfRule type="containsText" dxfId="377" priority="152" operator="containsText" text="Catastrófico">
      <formula>NOT(ISERROR(SEARCH("Catastrófico",AE10)))</formula>
    </cfRule>
    <cfRule type="containsText" dxfId="376" priority="153" operator="containsText" text="Moderado">
      <formula>NOT(ISERROR(SEARCH("Moderado",AE10)))</formula>
    </cfRule>
    <cfRule type="containsText" dxfId="375" priority="154" operator="containsText" text="Menor">
      <formula>NOT(ISERROR(SEARCH("Menor",AE10)))</formula>
    </cfRule>
    <cfRule type="containsText" dxfId="374" priority="155" operator="containsText" text="Leve">
      <formula>NOT(ISERROR(SEARCH("Leve",AE10)))</formula>
    </cfRule>
    <cfRule type="containsText" dxfId="373" priority="156" operator="containsText" text="Mayor">
      <formula>NOT(ISERROR(SEARCH("Mayor",AE10)))</formula>
    </cfRule>
  </conditionalFormatting>
  <conditionalFormatting sqref="I13 I16 I20">
    <cfRule type="containsText" dxfId="372" priority="129" operator="containsText" text="Muy Baja">
      <formula>NOT(ISERROR(SEARCH("Muy Baja",I13)))</formula>
    </cfRule>
    <cfRule type="containsText" dxfId="371" priority="130" operator="containsText" text="Baja">
      <formula>NOT(ISERROR(SEARCH("Baja",I13)))</formula>
    </cfRule>
    <cfRule type="containsText" dxfId="370" priority="132" operator="containsText" text="Muy Alta">
      <formula>NOT(ISERROR(SEARCH("Muy Alta",I13)))</formula>
    </cfRule>
    <cfRule type="containsText" dxfId="369" priority="133" operator="containsText" text="Alta">
      <formula>NOT(ISERROR(SEARCH("Alta",I13)))</formula>
    </cfRule>
    <cfRule type="containsText" dxfId="368" priority="134" operator="containsText" text="Media">
      <formula>NOT(ISERROR(SEARCH("Media",I13)))</formula>
    </cfRule>
    <cfRule type="containsText" dxfId="367" priority="135" operator="containsText" text="Media">
      <formula>NOT(ISERROR(SEARCH("Media",I13)))</formula>
    </cfRule>
    <cfRule type="containsText" dxfId="366" priority="136" operator="containsText" text="Media">
      <formula>NOT(ISERROR(SEARCH("Media",I13)))</formula>
    </cfRule>
    <cfRule type="containsText" dxfId="365" priority="137" operator="containsText" text="Muy Baja">
      <formula>NOT(ISERROR(SEARCH("Muy Baja",I13)))</formula>
    </cfRule>
    <cfRule type="containsText" dxfId="364" priority="138" operator="containsText" text="Baja">
      <formula>NOT(ISERROR(SEARCH("Baja",I13)))</formula>
    </cfRule>
    <cfRule type="containsText" dxfId="363" priority="139" operator="containsText" text="Muy Baja">
      <formula>NOT(ISERROR(SEARCH("Muy Baja",I13)))</formula>
    </cfRule>
    <cfRule type="containsText" dxfId="362" priority="140" operator="containsText" text="Muy Baja">
      <formula>NOT(ISERROR(SEARCH("Muy Baja",I13)))</formula>
    </cfRule>
    <cfRule type="containsText" dxfId="361" priority="141" operator="containsText" text="Muy Baja">
      <formula>NOT(ISERROR(SEARCH("Muy Baja",I13)))</formula>
    </cfRule>
    <cfRule type="containsText" dxfId="360" priority="142" operator="containsText" text="Muy Baja'Tabla probabilidad'!">
      <formula>NOT(ISERROR(SEARCH("Muy Baja'Tabla probabilidad'!",I13)))</formula>
    </cfRule>
    <cfRule type="containsText" dxfId="359" priority="143" operator="containsText" text="Muy bajo">
      <formula>NOT(ISERROR(SEARCH("Muy bajo",I13)))</formula>
    </cfRule>
    <cfRule type="containsText" dxfId="358" priority="144" operator="containsText" text="Alta">
      <formula>NOT(ISERROR(SEARCH("Alta",I13)))</formula>
    </cfRule>
    <cfRule type="containsText" dxfId="357" priority="145" operator="containsText" text="Media">
      <formula>NOT(ISERROR(SEARCH("Media",I13)))</formula>
    </cfRule>
    <cfRule type="containsText" dxfId="356" priority="146" operator="containsText" text="Baja">
      <formula>NOT(ISERROR(SEARCH("Baja",I13)))</formula>
    </cfRule>
    <cfRule type="containsText" dxfId="355" priority="147" operator="containsText" text="Muy baja">
      <formula>NOT(ISERROR(SEARCH("Muy baja",I13)))</formula>
    </cfRule>
    <cfRule type="cellIs" dxfId="354" priority="150" operator="between">
      <formula>1</formula>
      <formula>2</formula>
    </cfRule>
    <cfRule type="cellIs" dxfId="353" priority="151" operator="between">
      <formula>0</formula>
      <formula>2</formula>
    </cfRule>
  </conditionalFormatting>
  <conditionalFormatting sqref="I13 I16 I20">
    <cfRule type="containsText" dxfId="352" priority="131" operator="containsText" text="Muy Alta">
      <formula>NOT(ISERROR(SEARCH("Muy Alta",I13)))</formula>
    </cfRule>
  </conditionalFormatting>
  <conditionalFormatting sqref="Y13:Y15">
    <cfRule type="containsText" dxfId="351" priority="123" operator="containsText" text="Muy Alta">
      <formula>NOT(ISERROR(SEARCH("Muy Alta",Y13)))</formula>
    </cfRule>
    <cfRule type="containsText" dxfId="350" priority="124" operator="containsText" text="Alta">
      <formula>NOT(ISERROR(SEARCH("Alta",Y13)))</formula>
    </cfRule>
    <cfRule type="containsText" dxfId="349" priority="125" operator="containsText" text="Media">
      <formula>NOT(ISERROR(SEARCH("Media",Y13)))</formula>
    </cfRule>
    <cfRule type="containsText" dxfId="348" priority="126" operator="containsText" text="Muy Baja">
      <formula>NOT(ISERROR(SEARCH("Muy Baja",Y13)))</formula>
    </cfRule>
    <cfRule type="containsText" dxfId="347" priority="127" operator="containsText" text="Baja">
      <formula>NOT(ISERROR(SEARCH("Baja",Y13)))</formula>
    </cfRule>
    <cfRule type="containsText" dxfId="346" priority="128" operator="containsText" text="Muy Baja">
      <formula>NOT(ISERROR(SEARCH("Muy Baja",Y13)))</formula>
    </cfRule>
  </conditionalFormatting>
  <conditionalFormatting sqref="AC13:AC15">
    <cfRule type="containsText" dxfId="345" priority="118" operator="containsText" text="Catastrófico">
      <formula>NOT(ISERROR(SEARCH("Catastrófico",AC13)))</formula>
    </cfRule>
    <cfRule type="containsText" dxfId="344" priority="119" operator="containsText" text="Mayor">
      <formula>NOT(ISERROR(SEARCH("Mayor",AC13)))</formula>
    </cfRule>
    <cfRule type="containsText" dxfId="343" priority="120" operator="containsText" text="Moderado">
      <formula>NOT(ISERROR(SEARCH("Moderado",AC13)))</formula>
    </cfRule>
    <cfRule type="containsText" dxfId="342" priority="121" operator="containsText" text="Menor">
      <formula>NOT(ISERROR(SEARCH("Menor",AC13)))</formula>
    </cfRule>
    <cfRule type="containsText" dxfId="341" priority="122" operator="containsText" text="Leve">
      <formula>NOT(ISERROR(SEARCH("Leve",AC13)))</formula>
    </cfRule>
  </conditionalFormatting>
  <conditionalFormatting sqref="AG13">
    <cfRule type="containsText" dxfId="340" priority="109" operator="containsText" text="Extremo">
      <formula>NOT(ISERROR(SEARCH("Extremo",AG13)))</formula>
    </cfRule>
    <cfRule type="containsText" dxfId="339" priority="110" operator="containsText" text="Alto">
      <formula>NOT(ISERROR(SEARCH("Alto",AG13)))</formula>
    </cfRule>
    <cfRule type="containsText" dxfId="338" priority="111" operator="containsText" text="Moderado">
      <formula>NOT(ISERROR(SEARCH("Moderado",AG13)))</formula>
    </cfRule>
    <cfRule type="containsText" dxfId="337" priority="112" operator="containsText" text="Menor">
      <formula>NOT(ISERROR(SEARCH("Menor",AG13)))</formula>
    </cfRule>
    <cfRule type="containsText" dxfId="336" priority="113" operator="containsText" text="Bajo">
      <formula>NOT(ISERROR(SEARCH("Bajo",AG13)))</formula>
    </cfRule>
    <cfRule type="containsText" dxfId="335" priority="114" operator="containsText" text="Moderado">
      <formula>NOT(ISERROR(SEARCH("Moderado",AG13)))</formula>
    </cfRule>
    <cfRule type="containsText" dxfId="334" priority="115" operator="containsText" text="Extremo">
      <formula>NOT(ISERROR(SEARCH("Extremo",AG13)))</formula>
    </cfRule>
    <cfRule type="containsText" dxfId="333" priority="116" operator="containsText" text="Baja">
      <formula>NOT(ISERROR(SEARCH("Baja",AG13)))</formula>
    </cfRule>
    <cfRule type="containsText" dxfId="332" priority="117" operator="containsText" text="Alto">
      <formula>NOT(ISERROR(SEARCH("Alto",AG13)))</formula>
    </cfRule>
  </conditionalFormatting>
  <conditionalFormatting sqref="AE13:AE15">
    <cfRule type="containsText" dxfId="331" priority="104" operator="containsText" text="Catastrófico">
      <formula>NOT(ISERROR(SEARCH("Catastrófico",AE13)))</formula>
    </cfRule>
    <cfRule type="containsText" dxfId="330" priority="105" operator="containsText" text="Moderado">
      <formula>NOT(ISERROR(SEARCH("Moderado",AE13)))</formula>
    </cfRule>
    <cfRule type="containsText" dxfId="329" priority="106" operator="containsText" text="Menor">
      <formula>NOT(ISERROR(SEARCH("Menor",AE13)))</formula>
    </cfRule>
    <cfRule type="containsText" dxfId="328" priority="107" operator="containsText" text="Leve">
      <formula>NOT(ISERROR(SEARCH("Leve",AE13)))</formula>
    </cfRule>
    <cfRule type="containsText" dxfId="327" priority="108" operator="containsText" text="Mayor">
      <formula>NOT(ISERROR(SEARCH("Mayor",AE13)))</formula>
    </cfRule>
  </conditionalFormatting>
  <conditionalFormatting sqref="AG16">
    <cfRule type="containsText" dxfId="326" priority="95" operator="containsText" text="Extremo">
      <formula>NOT(ISERROR(SEARCH("Extremo",AG16)))</formula>
    </cfRule>
    <cfRule type="containsText" dxfId="325" priority="96" operator="containsText" text="Alto">
      <formula>NOT(ISERROR(SEARCH("Alto",AG16)))</formula>
    </cfRule>
    <cfRule type="containsText" dxfId="324" priority="97" operator="containsText" text="Moderado">
      <formula>NOT(ISERROR(SEARCH("Moderado",AG16)))</formula>
    </cfRule>
    <cfRule type="containsText" dxfId="323" priority="98" operator="containsText" text="Menor">
      <formula>NOT(ISERROR(SEARCH("Menor",AG16)))</formula>
    </cfRule>
    <cfRule type="containsText" dxfId="322" priority="99" operator="containsText" text="Bajo">
      <formula>NOT(ISERROR(SEARCH("Bajo",AG16)))</formula>
    </cfRule>
    <cfRule type="containsText" dxfId="321" priority="100" operator="containsText" text="Moderado">
      <formula>NOT(ISERROR(SEARCH("Moderado",AG16)))</formula>
    </cfRule>
    <cfRule type="containsText" dxfId="320" priority="101" operator="containsText" text="Extremo">
      <formula>NOT(ISERROR(SEARCH("Extremo",AG16)))</formula>
    </cfRule>
    <cfRule type="containsText" dxfId="319" priority="102" operator="containsText" text="Baja">
      <formula>NOT(ISERROR(SEARCH("Baja",AG16)))</formula>
    </cfRule>
    <cfRule type="containsText" dxfId="318" priority="103" operator="containsText" text="Alto">
      <formula>NOT(ISERROR(SEARCH("Alto",AG16)))</formula>
    </cfRule>
  </conditionalFormatting>
  <conditionalFormatting sqref="Y20:Y23">
    <cfRule type="containsText" dxfId="317" priority="89" operator="containsText" text="Muy Alta">
      <formula>NOT(ISERROR(SEARCH("Muy Alta",Y20)))</formula>
    </cfRule>
    <cfRule type="containsText" dxfId="316" priority="90" operator="containsText" text="Alta">
      <formula>NOT(ISERROR(SEARCH("Alta",Y20)))</formula>
    </cfRule>
    <cfRule type="containsText" dxfId="315" priority="91" operator="containsText" text="Media">
      <formula>NOT(ISERROR(SEARCH("Media",Y20)))</formula>
    </cfRule>
    <cfRule type="containsText" dxfId="314" priority="92" operator="containsText" text="Muy Baja">
      <formula>NOT(ISERROR(SEARCH("Muy Baja",Y20)))</formula>
    </cfRule>
    <cfRule type="containsText" dxfId="313" priority="93" operator="containsText" text="Baja">
      <formula>NOT(ISERROR(SEARCH("Baja",Y20)))</formula>
    </cfRule>
    <cfRule type="containsText" dxfId="312" priority="94" operator="containsText" text="Muy Baja">
      <formula>NOT(ISERROR(SEARCH("Muy Baja",Y20)))</formula>
    </cfRule>
  </conditionalFormatting>
  <conditionalFormatting sqref="AC20:AC23">
    <cfRule type="containsText" dxfId="311" priority="84" operator="containsText" text="Catastrófico">
      <formula>NOT(ISERROR(SEARCH("Catastrófico",AC20)))</formula>
    </cfRule>
    <cfRule type="containsText" dxfId="310" priority="85" operator="containsText" text="Mayor">
      <formula>NOT(ISERROR(SEARCH("Mayor",AC20)))</formula>
    </cfRule>
    <cfRule type="containsText" dxfId="309" priority="86" operator="containsText" text="Moderado">
      <formula>NOT(ISERROR(SEARCH("Moderado",AC20)))</formula>
    </cfRule>
    <cfRule type="containsText" dxfId="308" priority="87" operator="containsText" text="Menor">
      <formula>NOT(ISERROR(SEARCH("Menor",AC20)))</formula>
    </cfRule>
    <cfRule type="containsText" dxfId="307" priority="88" operator="containsText" text="Leve">
      <formula>NOT(ISERROR(SEARCH("Leve",AC20)))</formula>
    </cfRule>
  </conditionalFormatting>
  <conditionalFormatting sqref="AG20">
    <cfRule type="containsText" dxfId="306" priority="75" operator="containsText" text="Extremo">
      <formula>NOT(ISERROR(SEARCH("Extremo",AG20)))</formula>
    </cfRule>
    <cfRule type="containsText" dxfId="305" priority="76" operator="containsText" text="Alto">
      <formula>NOT(ISERROR(SEARCH("Alto",AG20)))</formula>
    </cfRule>
    <cfRule type="containsText" dxfId="304" priority="77" operator="containsText" text="Moderado">
      <formula>NOT(ISERROR(SEARCH("Moderado",AG20)))</formula>
    </cfRule>
    <cfRule type="containsText" dxfId="303" priority="78" operator="containsText" text="Menor">
      <formula>NOT(ISERROR(SEARCH("Menor",AG20)))</formula>
    </cfRule>
    <cfRule type="containsText" dxfId="302" priority="79" operator="containsText" text="Bajo">
      <formula>NOT(ISERROR(SEARCH("Bajo",AG20)))</formula>
    </cfRule>
    <cfRule type="containsText" dxfId="301" priority="80" operator="containsText" text="Moderado">
      <formula>NOT(ISERROR(SEARCH("Moderado",AG20)))</formula>
    </cfRule>
    <cfRule type="containsText" dxfId="300" priority="81" operator="containsText" text="Extremo">
      <formula>NOT(ISERROR(SEARCH("Extremo",AG20)))</formula>
    </cfRule>
    <cfRule type="containsText" dxfId="299" priority="82" operator="containsText" text="Baja">
      <formula>NOT(ISERROR(SEARCH("Baja",AG20)))</formula>
    </cfRule>
    <cfRule type="containsText" dxfId="298" priority="83" operator="containsText" text="Alto">
      <formula>NOT(ISERROR(SEARCH("Alto",AG20)))</formula>
    </cfRule>
  </conditionalFormatting>
  <conditionalFormatting sqref="AE20:AE23">
    <cfRule type="containsText" dxfId="297" priority="70" operator="containsText" text="Catastrófico">
      <formula>NOT(ISERROR(SEARCH("Catastrófico",AE20)))</formula>
    </cfRule>
    <cfRule type="containsText" dxfId="296" priority="71" operator="containsText" text="Moderado">
      <formula>NOT(ISERROR(SEARCH("Moderado",AE20)))</formula>
    </cfRule>
    <cfRule type="containsText" dxfId="295" priority="72" operator="containsText" text="Menor">
      <formula>NOT(ISERROR(SEARCH("Menor",AE20)))</formula>
    </cfRule>
    <cfRule type="containsText" dxfId="294" priority="73" operator="containsText" text="Leve">
      <formula>NOT(ISERROR(SEARCH("Leve",AE20)))</formula>
    </cfRule>
    <cfRule type="containsText" dxfId="293" priority="74" operator="containsText" text="Mayor">
      <formula>NOT(ISERROR(SEARCH("Mayor",AE20)))</formula>
    </cfRule>
  </conditionalFormatting>
  <conditionalFormatting sqref="N24:N27 N29">
    <cfRule type="containsText" dxfId="292" priority="65" operator="containsText" text="Extremo">
      <formula>NOT(ISERROR(SEARCH("Extremo",N24)))</formula>
    </cfRule>
    <cfRule type="containsText" dxfId="291" priority="66" operator="containsText" text="Alto">
      <formula>NOT(ISERROR(SEARCH("Alto",N24)))</formula>
    </cfRule>
    <cfRule type="containsText" dxfId="290" priority="67" operator="containsText" text="Bajo">
      <formula>NOT(ISERROR(SEARCH("Bajo",N24)))</formula>
    </cfRule>
    <cfRule type="containsText" dxfId="289" priority="68" operator="containsText" text="Moderado">
      <formula>NOT(ISERROR(SEARCH("Moderado",N24)))</formula>
    </cfRule>
    <cfRule type="containsText" dxfId="288" priority="69" operator="containsText" text="Extremo">
      <formula>NOT(ISERROR(SEARCH("Extremo",N24)))</formula>
    </cfRule>
  </conditionalFormatting>
  <conditionalFormatting sqref="I24:I27 I29">
    <cfRule type="containsText" dxfId="287" priority="42" operator="containsText" text="Muy Baja">
      <formula>NOT(ISERROR(SEARCH("Muy Baja",I24)))</formula>
    </cfRule>
    <cfRule type="containsText" dxfId="286" priority="43" operator="containsText" text="Baja">
      <formula>NOT(ISERROR(SEARCH("Baja",I24)))</formula>
    </cfRule>
    <cfRule type="containsText" dxfId="285" priority="45" operator="containsText" text="Muy Alta">
      <formula>NOT(ISERROR(SEARCH("Muy Alta",I24)))</formula>
    </cfRule>
    <cfRule type="containsText" dxfId="284" priority="46" operator="containsText" text="Alta">
      <formula>NOT(ISERROR(SEARCH("Alta",I24)))</formula>
    </cfRule>
    <cfRule type="containsText" dxfId="283" priority="47" operator="containsText" text="Media">
      <formula>NOT(ISERROR(SEARCH("Media",I24)))</formula>
    </cfRule>
    <cfRule type="containsText" dxfId="282" priority="48" operator="containsText" text="Media">
      <formula>NOT(ISERROR(SEARCH("Media",I24)))</formula>
    </cfRule>
    <cfRule type="containsText" dxfId="281" priority="49" operator="containsText" text="Media">
      <formula>NOT(ISERROR(SEARCH("Media",I24)))</formula>
    </cfRule>
    <cfRule type="containsText" dxfId="280" priority="50" operator="containsText" text="Muy Baja">
      <formula>NOT(ISERROR(SEARCH("Muy Baja",I24)))</formula>
    </cfRule>
    <cfRule type="containsText" dxfId="279" priority="51" operator="containsText" text="Baja">
      <formula>NOT(ISERROR(SEARCH("Baja",I24)))</formula>
    </cfRule>
    <cfRule type="containsText" dxfId="278" priority="52" operator="containsText" text="Muy Baja">
      <formula>NOT(ISERROR(SEARCH("Muy Baja",I24)))</formula>
    </cfRule>
    <cfRule type="containsText" dxfId="277" priority="53" operator="containsText" text="Muy Baja">
      <formula>NOT(ISERROR(SEARCH("Muy Baja",I24)))</formula>
    </cfRule>
    <cfRule type="containsText" dxfId="276" priority="54" operator="containsText" text="Muy Baja">
      <formula>NOT(ISERROR(SEARCH("Muy Baja",I24)))</formula>
    </cfRule>
    <cfRule type="containsText" dxfId="275" priority="55" operator="containsText" text="Muy Baja'Tabla probabilidad'!">
      <formula>NOT(ISERROR(SEARCH("Muy Baja'Tabla probabilidad'!",I24)))</formula>
    </cfRule>
    <cfRule type="containsText" dxfId="274" priority="56" operator="containsText" text="Muy bajo">
      <formula>NOT(ISERROR(SEARCH("Muy bajo",I24)))</formula>
    </cfRule>
    <cfRule type="containsText" dxfId="273" priority="57" operator="containsText" text="Alta">
      <formula>NOT(ISERROR(SEARCH("Alta",I24)))</formula>
    </cfRule>
    <cfRule type="containsText" dxfId="272" priority="58" operator="containsText" text="Media">
      <formula>NOT(ISERROR(SEARCH("Media",I24)))</formula>
    </cfRule>
    <cfRule type="containsText" dxfId="271" priority="59" operator="containsText" text="Baja">
      <formula>NOT(ISERROR(SEARCH("Baja",I24)))</formula>
    </cfRule>
    <cfRule type="containsText" dxfId="270" priority="60" operator="containsText" text="Muy baja">
      <formula>NOT(ISERROR(SEARCH("Muy baja",I24)))</formula>
    </cfRule>
    <cfRule type="cellIs" dxfId="269" priority="63" operator="between">
      <formula>1</formula>
      <formula>2</formula>
    </cfRule>
    <cfRule type="cellIs" dxfId="268" priority="64" operator="between">
      <formula>0</formula>
      <formula>2</formula>
    </cfRule>
  </conditionalFormatting>
  <conditionalFormatting sqref="I24:I27 I29">
    <cfRule type="containsText" dxfId="267" priority="44" operator="containsText" text="Muy Alta">
      <formula>NOT(ISERROR(SEARCH("Muy Alta",I24)))</formula>
    </cfRule>
  </conditionalFormatting>
  <conditionalFormatting sqref="Y24:Y28">
    <cfRule type="containsText" dxfId="266" priority="36" operator="containsText" text="Muy Alta">
      <formula>NOT(ISERROR(SEARCH("Muy Alta",Y24)))</formula>
    </cfRule>
    <cfRule type="containsText" dxfId="265" priority="37" operator="containsText" text="Alta">
      <formula>NOT(ISERROR(SEARCH("Alta",Y24)))</formula>
    </cfRule>
    <cfRule type="containsText" dxfId="264" priority="38" operator="containsText" text="Media">
      <formula>NOT(ISERROR(SEARCH("Media",Y24)))</formula>
    </cfRule>
    <cfRule type="containsText" dxfId="263" priority="39" operator="containsText" text="Muy Baja">
      <formula>NOT(ISERROR(SEARCH("Muy Baja",Y24)))</formula>
    </cfRule>
    <cfRule type="containsText" dxfId="262" priority="40" operator="containsText" text="Baja">
      <formula>NOT(ISERROR(SEARCH("Baja",Y24)))</formula>
    </cfRule>
    <cfRule type="containsText" dxfId="261" priority="41" operator="containsText" text="Muy Baja">
      <formula>NOT(ISERROR(SEARCH("Muy Baja",Y24)))</formula>
    </cfRule>
  </conditionalFormatting>
  <conditionalFormatting sqref="AC24:AC28">
    <cfRule type="containsText" dxfId="260" priority="31" operator="containsText" text="Catastrófico">
      <formula>NOT(ISERROR(SEARCH("Catastrófico",AC24)))</formula>
    </cfRule>
    <cfRule type="containsText" dxfId="259" priority="32" operator="containsText" text="Mayor">
      <formula>NOT(ISERROR(SEARCH("Mayor",AC24)))</formula>
    </cfRule>
    <cfRule type="containsText" dxfId="258" priority="33" operator="containsText" text="Moderado">
      <formula>NOT(ISERROR(SEARCH("Moderado",AC24)))</formula>
    </cfRule>
    <cfRule type="containsText" dxfId="257" priority="34" operator="containsText" text="Menor">
      <formula>NOT(ISERROR(SEARCH("Menor",AC24)))</formula>
    </cfRule>
    <cfRule type="containsText" dxfId="256" priority="35" operator="containsText" text="Leve">
      <formula>NOT(ISERROR(SEARCH("Leve",AC24)))</formula>
    </cfRule>
  </conditionalFormatting>
  <conditionalFormatting sqref="AG24:AG27">
    <cfRule type="containsText" dxfId="255" priority="22" operator="containsText" text="Extremo">
      <formula>NOT(ISERROR(SEARCH("Extremo",AG24)))</formula>
    </cfRule>
    <cfRule type="containsText" dxfId="254" priority="23" operator="containsText" text="Alto">
      <formula>NOT(ISERROR(SEARCH("Alto",AG24)))</formula>
    </cfRule>
    <cfRule type="containsText" dxfId="253" priority="24" operator="containsText" text="Moderado">
      <formula>NOT(ISERROR(SEARCH("Moderado",AG24)))</formula>
    </cfRule>
    <cfRule type="containsText" dxfId="252" priority="25" operator="containsText" text="Menor">
      <formula>NOT(ISERROR(SEARCH("Menor",AG24)))</formula>
    </cfRule>
    <cfRule type="containsText" dxfId="251" priority="26" operator="containsText" text="Bajo">
      <formula>NOT(ISERROR(SEARCH("Bajo",AG24)))</formula>
    </cfRule>
    <cfRule type="containsText" dxfId="250" priority="27" operator="containsText" text="Moderado">
      <formula>NOT(ISERROR(SEARCH("Moderado",AG24)))</formula>
    </cfRule>
    <cfRule type="containsText" dxfId="249" priority="28" operator="containsText" text="Extremo">
      <formula>NOT(ISERROR(SEARCH("Extremo",AG24)))</formula>
    </cfRule>
    <cfRule type="containsText" dxfId="248" priority="29" operator="containsText" text="Baja">
      <formula>NOT(ISERROR(SEARCH("Baja",AG24)))</formula>
    </cfRule>
    <cfRule type="containsText" dxfId="247" priority="30" operator="containsText" text="Alto">
      <formula>NOT(ISERROR(SEARCH("Alto",AG24)))</formula>
    </cfRule>
  </conditionalFormatting>
  <conditionalFormatting sqref="AE24:AE28">
    <cfRule type="containsText" dxfId="246" priority="17" operator="containsText" text="Catastrófico">
      <formula>NOT(ISERROR(SEARCH("Catastrófico",AE24)))</formula>
    </cfRule>
    <cfRule type="containsText" dxfId="245" priority="18" operator="containsText" text="Moderado">
      <formula>NOT(ISERROR(SEARCH("Moderado",AE24)))</formula>
    </cfRule>
    <cfRule type="containsText" dxfId="244" priority="19" operator="containsText" text="Menor">
      <formula>NOT(ISERROR(SEARCH("Menor",AE24)))</formula>
    </cfRule>
    <cfRule type="containsText" dxfId="243" priority="20" operator="containsText" text="Leve">
      <formula>NOT(ISERROR(SEARCH("Leve",AE24)))</formula>
    </cfRule>
    <cfRule type="containsText" dxfId="242" priority="21" operator="containsText" text="Mayor">
      <formula>NOT(ISERROR(SEARCH("Mayor",AE24)))</formula>
    </cfRule>
  </conditionalFormatting>
  <conditionalFormatting sqref="AG29">
    <cfRule type="containsText" dxfId="241" priority="8" operator="containsText" text="Extremo">
      <formula>NOT(ISERROR(SEARCH("Extremo",AG29)))</formula>
    </cfRule>
    <cfRule type="containsText" dxfId="240" priority="9" operator="containsText" text="Alto">
      <formula>NOT(ISERROR(SEARCH("Alto",AG29)))</formula>
    </cfRule>
    <cfRule type="containsText" dxfId="239" priority="10" operator="containsText" text="Moderado">
      <formula>NOT(ISERROR(SEARCH("Moderado",AG29)))</formula>
    </cfRule>
    <cfRule type="containsText" dxfId="238" priority="11" operator="containsText" text="Menor">
      <formula>NOT(ISERROR(SEARCH("Menor",AG29)))</formula>
    </cfRule>
    <cfRule type="containsText" dxfId="237" priority="12" operator="containsText" text="Bajo">
      <formula>NOT(ISERROR(SEARCH("Bajo",AG29)))</formula>
    </cfRule>
    <cfRule type="containsText" dxfId="236" priority="13" operator="containsText" text="Moderado">
      <formula>NOT(ISERROR(SEARCH("Moderado",AG29)))</formula>
    </cfRule>
    <cfRule type="containsText" dxfId="235" priority="14" operator="containsText" text="Extremo">
      <formula>NOT(ISERROR(SEARCH("Extremo",AG29)))</formula>
    </cfRule>
    <cfRule type="containsText" dxfId="234" priority="15" operator="containsText" text="Baja">
      <formula>NOT(ISERROR(SEARCH("Baja",AG29)))</formula>
    </cfRule>
    <cfRule type="containsText" dxfId="233" priority="16" operator="containsText" text="Alto">
      <formula>NOT(ISERROR(SEARCH("Alto",AG29)))</formula>
    </cfRule>
  </conditionalFormatting>
  <conditionalFormatting sqref="L13">
    <cfRule type="containsText" dxfId="232" priority="1" operator="containsText" text="Catastrófico">
      <formula>NOT(ISERROR(SEARCH("Catastrófico",L13)))</formula>
    </cfRule>
    <cfRule type="containsText" dxfId="231" priority="2" operator="containsText" text="Mayor">
      <formula>NOT(ISERROR(SEARCH("Mayor",L13)))</formula>
    </cfRule>
    <cfRule type="containsText" dxfId="230" priority="3" operator="containsText" text="Alta">
      <formula>NOT(ISERROR(SEARCH("Alta",L13)))</formula>
    </cfRule>
    <cfRule type="containsText" dxfId="229" priority="4" operator="containsText" text="Moderado">
      <formula>NOT(ISERROR(SEARCH("Moderado",L13)))</formula>
    </cfRule>
    <cfRule type="containsText" dxfId="228" priority="5" operator="containsText" text="Menor">
      <formula>NOT(ISERROR(SEARCH("Menor",L13)))</formula>
    </cfRule>
    <cfRule type="containsText" dxfId="227" priority="6" operator="containsText" text="Leve">
      <formula>NOT(ISERROR(SEARCH("Leve",L13)))</formula>
    </cfRule>
  </conditionalFormatting>
  <dataValidations count="4">
    <dataValidation allowBlank="1" showInputMessage="1" showErrorMessage="1" prompt="Enunciar cuál es el control" sqref="P10:P12 P16 AI10:AI12 AI18:AI20 AI16 P18:P20 P22:P28 AI22:AI28" xr:uid="{9ED2158A-84A0-44B9-9FD2-7744F3DC2DF0}"/>
    <dataValidation allowBlank="1" showInputMessage="1" showErrorMessage="1" prompt="Describir las actividades que se van a desarrollar para el proyecto" sqref="AI8" xr:uid="{4CF5DEE0-72BC-4C11-9FB7-D624F9F26F11}"/>
    <dataValidation allowBlank="1" showInputMessage="1" showErrorMessage="1" prompt="seleccionar si el responsable de ejecutar las acciones es el nivel central" sqref="AK9" xr:uid="{D89CC45D-2000-4FF5-BA86-B7E5645FF45E}"/>
    <dataValidation allowBlank="1" showInputMessage="1" showErrorMessage="1" prompt="Seleccionar si el responsable es el responsable de las acciones es el nivel central" sqref="AJ8:AJ9" xr:uid="{21934182-F491-4827-9915-39278BFEE5D3}"/>
  </dataValidations>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containsText" priority="218" operator="containsText" id="{4C049921-AD45-4E8B-9285-568DA6154779}">
            <xm:f>NOT(ISERROR(SEARCH('Tabla probabilidad'!$B$5,I10)))</xm:f>
            <xm:f>'Tabla probabilidad'!$B$5</xm:f>
            <x14:dxf>
              <font>
                <color rgb="FF006100"/>
              </font>
              <fill>
                <patternFill>
                  <bgColor rgb="FFC6EFCE"/>
                </patternFill>
              </fill>
            </x14:dxf>
          </x14:cfRule>
          <x14:cfRule type="containsText" priority="219" operator="containsText" id="{40048F58-E575-4FCE-845F-6ECDE3BBF410}">
            <xm:f>NOT(ISERROR(SEARCH('Tabla probabilidad'!$B$5,I10)))</xm:f>
            <xm:f>'Tabla probabilidad'!$B$5</xm:f>
            <x14:dxf>
              <font>
                <color rgb="FF9C0006"/>
              </font>
              <fill>
                <patternFill>
                  <bgColor rgb="FFFFC7CE"/>
                </patternFill>
              </fill>
            </x14:dxf>
          </x14:cfRule>
          <xm:sqref>I10</xm:sqref>
        </x14:conditionalFormatting>
        <x14:conditionalFormatting xmlns:xm="http://schemas.microsoft.com/office/excel/2006/main">
          <x14:cfRule type="containsText" priority="148" operator="containsText" id="{EA76E9A3-0A84-47EF-929F-8D382897EF6B}">
            <xm:f>NOT(ISERROR(SEARCH('Tabla probabilidad'!$B$5,I13)))</xm:f>
            <xm:f>'Tabla probabilidad'!$B$5</xm:f>
            <x14:dxf>
              <font>
                <color rgb="FF006100"/>
              </font>
              <fill>
                <patternFill>
                  <bgColor rgb="FFC6EFCE"/>
                </patternFill>
              </fill>
            </x14:dxf>
          </x14:cfRule>
          <x14:cfRule type="containsText" priority="149" operator="containsText" id="{393654A5-61A6-46A2-AA47-4421684CDDBD}">
            <xm:f>NOT(ISERROR(SEARCH('Tabla probabilidad'!$B$5,I13)))</xm:f>
            <xm:f>'Tabla probabilidad'!$B$5</xm:f>
            <x14:dxf>
              <font>
                <color rgb="FF9C0006"/>
              </font>
              <fill>
                <patternFill>
                  <bgColor rgb="FFFFC7CE"/>
                </patternFill>
              </fill>
            </x14:dxf>
          </x14:cfRule>
          <xm:sqref>I13 I16 I20</xm:sqref>
        </x14:conditionalFormatting>
        <x14:conditionalFormatting xmlns:xm="http://schemas.microsoft.com/office/excel/2006/main">
          <x14:cfRule type="containsText" priority="61" operator="containsText" id="{A773595F-44D9-46AB-83B1-F541464DEFC2}">
            <xm:f>NOT(ISERROR(SEARCH('Tabla probabilidad'!$B$5,I24)))</xm:f>
            <xm:f>'Tabla probabilidad'!$B$5</xm:f>
            <x14:dxf>
              <font>
                <color rgb="FF006100"/>
              </font>
              <fill>
                <patternFill>
                  <bgColor rgb="FFC6EFCE"/>
                </patternFill>
              </fill>
            </x14:dxf>
          </x14:cfRule>
          <x14:cfRule type="containsText" priority="62" operator="containsText" id="{7C7C4185-E671-4490-B330-C77B689E850B}">
            <xm:f>NOT(ISERROR(SEARCH('Tabla probabilidad'!$B$5,I24)))</xm:f>
            <xm:f>'Tabla probabilidad'!$B$5</xm:f>
            <x14:dxf>
              <font>
                <color rgb="FF9C0006"/>
              </font>
              <fill>
                <patternFill>
                  <bgColor rgb="FFFFC7CE"/>
                </patternFill>
              </fill>
            </x14:dxf>
          </x14:cfRule>
          <xm:sqref>I24:I27 I29</xm:sqref>
        </x14:conditionalFormatting>
      </x14:conditionalFormattings>
    </ext>
    <ext xmlns:x14="http://schemas.microsoft.com/office/spreadsheetml/2009/9/main" uri="{CCE6A557-97BC-4b89-ADB6-D9C93CAAB3DF}">
      <x14:dataValidations xmlns:xm="http://schemas.microsoft.com/office/excel/2006/main" count="9">
        <x14:dataValidation type="list" allowBlank="1" showInputMessage="1" showErrorMessage="1" xr:uid="{7BB06B02-4267-454D-B6B0-4CA6327E85F8}">
          <x14:formula1>
            <xm:f>LISTA!$K$3:$K$6</xm:f>
          </x14:formula1>
          <xm:sqref>AH10 AH13 AH16 AH20 AH24:AH27 AH29</xm:sqref>
        </x14:dataValidation>
        <x14:dataValidation type="list" allowBlank="1" showInputMessage="1" showErrorMessage="1" xr:uid="{065796E2-37EB-4B85-B0F5-843BC8EA268C}">
          <x14:formula1>
            <xm:f>LISTA!$E$3:$E$5</xm:f>
          </x14:formula1>
          <xm:sqref>R10:R32</xm:sqref>
        </x14:dataValidation>
        <x14:dataValidation type="list" allowBlank="1" showInputMessage="1" showErrorMessage="1" xr:uid="{4FA597A2-BA28-43E1-BC23-F1FCA99B462D}">
          <x14:formula1>
            <xm:f>LISTA!$F$3:$F$4</xm:f>
          </x14:formula1>
          <xm:sqref>S10:S32</xm:sqref>
        </x14:dataValidation>
        <x14:dataValidation type="list" allowBlank="1" showInputMessage="1" showErrorMessage="1" xr:uid="{25C49411-326B-44AF-BF56-1DA1AD1B85D4}">
          <x14:formula1>
            <xm:f>LISTA!$G$3:$G$4</xm:f>
          </x14:formula1>
          <xm:sqref>U10:U32</xm:sqref>
        </x14:dataValidation>
        <x14:dataValidation type="list" allowBlank="1" showInputMessage="1" showErrorMessage="1" xr:uid="{495F5096-DB0C-4483-AE3F-071440EBCAE6}">
          <x14:formula1>
            <xm:f>LISTA!$H$3:$H$4</xm:f>
          </x14:formula1>
          <xm:sqref>V10:V32</xm:sqref>
        </x14:dataValidation>
        <x14:dataValidation type="list" allowBlank="1" showInputMessage="1" showErrorMessage="1" xr:uid="{CB565843-E0CA-4BBF-8EF5-06EF7610CC40}">
          <x14:formula1>
            <xm:f>LISTA!$I$3:$I$4</xm:f>
          </x14:formula1>
          <xm:sqref>W10:W32</xm:sqref>
        </x14:dataValidation>
        <x14:dataValidation type="list" allowBlank="1" showInputMessage="1" showErrorMessage="1" xr:uid="{73CC8144-61AE-4500-AC0C-66C2351D0C6B}">
          <x14:formula1>
            <xm:f>LISTA!$C$3:$C$10</xm:f>
          </x14:formula1>
          <xm:sqref>G10:G32</xm:sqref>
        </x14:dataValidation>
        <x14:dataValidation type="list" allowBlank="1" showInputMessage="1" showErrorMessage="1" xr:uid="{4F632E62-C1B0-4A0E-BC9B-91339D5ECBE6}">
          <x14:formula1>
            <xm:f>LISTA!$D$3:$D$31</xm:f>
          </x14:formula1>
          <xm:sqref>K10:K32</xm:sqref>
        </x14:dataValidation>
        <x14:dataValidation type="list" allowBlank="1" showInputMessage="1" showErrorMessage="1" xr:uid="{6753F735-F62A-468B-B4EF-7442FCE7FE6E}">
          <x14:formula1>
            <xm:f>LISTA!$B$3:$B$9</xm:f>
          </x14:formula1>
          <xm:sqref>C10:C32</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662A2E-86B8-44D7-BCA2-C8096D9803FE}">
  <sheetPr>
    <tabColor rgb="FF92D050"/>
  </sheetPr>
  <dimension ref="A1:KF62"/>
  <sheetViews>
    <sheetView tabSelected="1" zoomScale="85" zoomScaleNormal="85" workbookViewId="0">
      <pane xSplit="3" ySplit="9" topLeftCell="AA10" activePane="bottomRight" state="frozen"/>
      <selection pane="topRight"/>
      <selection pane="bottomLeft"/>
      <selection pane="bottomRight" activeCell="AO14" sqref="AO14"/>
    </sheetView>
  </sheetViews>
  <sheetFormatPr baseColWidth="10" defaultColWidth="11.42578125" defaultRowHeight="15" x14ac:dyDescent="0.25"/>
  <cols>
    <col min="1" max="1" width="11.42578125" style="29"/>
    <col min="2" max="2" width="24" style="29" customWidth="1"/>
    <col min="3" max="3" width="25.7109375" style="29" customWidth="1"/>
    <col min="4" max="4" width="28.28515625" style="191" customWidth="1"/>
    <col min="5" max="5" width="21.5703125" style="29" customWidth="1"/>
    <col min="6" max="6" width="30.7109375" style="29" customWidth="1"/>
    <col min="7" max="7" width="23.28515625" style="29" customWidth="1"/>
    <col min="8" max="8" width="12.140625" style="29" customWidth="1"/>
    <col min="9" max="9" width="13.28515625" style="29" customWidth="1"/>
    <col min="10" max="10" width="9.140625" style="29" customWidth="1"/>
    <col min="11" max="11" width="24.28515625" style="29" customWidth="1"/>
    <col min="12" max="12" width="22.85546875" style="29" customWidth="1"/>
    <col min="13" max="15" width="9.140625" style="29" customWidth="1"/>
    <col min="16" max="16" width="33.42578125" style="191" customWidth="1"/>
    <col min="17" max="17" width="13.140625" style="29" customWidth="1"/>
    <col min="18" max="20" width="9.140625" style="29" customWidth="1"/>
    <col min="21" max="21" width="14.5703125" style="29" customWidth="1"/>
    <col min="22" max="22" width="9.140625" style="29" customWidth="1"/>
    <col min="23" max="23" width="14" style="29" customWidth="1"/>
    <col min="24" max="24" width="38.5703125" style="29" customWidth="1"/>
    <col min="25" max="25" width="44.85546875" style="29" customWidth="1"/>
    <col min="26" max="26" width="6.5703125" style="29" customWidth="1"/>
    <col min="27" max="27" width="11.85546875" style="29" customWidth="1"/>
    <col min="28" max="28" width="10.85546875" style="29" customWidth="1"/>
    <col min="29" max="29" width="39.42578125" style="29" customWidth="1"/>
    <col min="30" max="30" width="6.5703125" style="29" customWidth="1"/>
    <col min="31" max="31" width="13.42578125" style="29" customWidth="1"/>
    <col min="32" max="32" width="9.140625" style="29" customWidth="1"/>
    <col min="33" max="33" width="13.42578125" style="29" customWidth="1"/>
    <col min="34" max="34" width="20.5703125" style="29" customWidth="1"/>
    <col min="35" max="35" width="35.7109375" style="26" customWidth="1"/>
    <col min="36" max="36" width="14.85546875" style="26" customWidth="1"/>
    <col min="37" max="37" width="9.140625" style="26" customWidth="1"/>
    <col min="38" max="39" width="14" style="26" customWidth="1"/>
    <col min="40" max="40" width="109.5703125" style="26" customWidth="1"/>
    <col min="41" max="292" width="11.42578125" style="26"/>
    <col min="293" max="16384" width="11.42578125" style="29"/>
  </cols>
  <sheetData>
    <row r="1" spans="1:292" s="214" customFormat="1" ht="6.6" customHeight="1" x14ac:dyDescent="0.3">
      <c r="A1" s="353"/>
      <c r="B1" s="354"/>
      <c r="C1" s="354"/>
      <c r="D1" s="443" t="s">
        <v>540</v>
      </c>
      <c r="E1" s="344"/>
      <c r="F1" s="344"/>
      <c r="G1" s="344"/>
      <c r="H1" s="344"/>
      <c r="I1" s="344"/>
      <c r="J1" s="344"/>
      <c r="K1" s="344"/>
      <c r="L1" s="344"/>
      <c r="M1" s="344"/>
      <c r="N1" s="344"/>
      <c r="O1" s="344"/>
      <c r="P1" s="344"/>
      <c r="Q1" s="344"/>
      <c r="R1" s="344"/>
      <c r="S1" s="344"/>
      <c r="T1" s="344"/>
      <c r="U1" s="344"/>
      <c r="V1" s="344"/>
      <c r="W1" s="344"/>
      <c r="X1" s="344"/>
      <c r="Y1" s="344"/>
      <c r="Z1" s="344"/>
      <c r="AA1" s="344"/>
      <c r="AB1" s="344"/>
      <c r="AC1" s="344"/>
      <c r="AD1" s="344"/>
      <c r="AE1" s="344"/>
      <c r="AF1" s="344"/>
      <c r="AG1" s="344"/>
      <c r="AH1" s="344"/>
      <c r="AI1" s="137"/>
      <c r="AJ1" s="137"/>
      <c r="AK1" s="137"/>
      <c r="AL1" s="137"/>
      <c r="AM1" s="137"/>
      <c r="AN1" s="137"/>
      <c r="AO1" s="137"/>
      <c r="AP1" s="137"/>
      <c r="AQ1" s="137"/>
      <c r="AR1" s="137"/>
      <c r="AS1" s="137"/>
      <c r="AT1" s="137"/>
      <c r="AU1" s="137"/>
      <c r="AV1" s="137"/>
      <c r="AW1" s="137"/>
      <c r="AX1" s="137"/>
      <c r="AY1" s="137"/>
      <c r="AZ1" s="137"/>
      <c r="BA1" s="137"/>
      <c r="BB1" s="137"/>
      <c r="BC1" s="137"/>
      <c r="BD1" s="137"/>
      <c r="BE1" s="137"/>
      <c r="BF1" s="137"/>
      <c r="BG1" s="137"/>
      <c r="BH1" s="137"/>
      <c r="BI1" s="137"/>
      <c r="BJ1" s="137"/>
      <c r="BK1" s="137"/>
      <c r="BL1" s="137"/>
      <c r="BM1" s="137"/>
      <c r="BN1" s="137"/>
      <c r="BO1" s="137"/>
      <c r="BP1" s="137"/>
      <c r="BQ1" s="137"/>
      <c r="BR1" s="137"/>
      <c r="BS1" s="137"/>
      <c r="BT1" s="137"/>
      <c r="BU1" s="137"/>
      <c r="BV1" s="137"/>
      <c r="BW1" s="137"/>
      <c r="BX1" s="137"/>
      <c r="BY1" s="137"/>
      <c r="BZ1" s="137"/>
      <c r="CA1" s="137"/>
      <c r="CB1" s="137"/>
      <c r="CC1" s="137"/>
      <c r="CD1" s="137"/>
      <c r="CE1" s="137"/>
      <c r="CF1" s="137"/>
      <c r="CG1" s="137"/>
      <c r="CH1" s="137"/>
      <c r="CI1" s="137"/>
      <c r="CJ1" s="137"/>
      <c r="CK1" s="137"/>
      <c r="CL1" s="137"/>
      <c r="CM1" s="137"/>
      <c r="CN1" s="137"/>
      <c r="CO1" s="137"/>
      <c r="CP1" s="137"/>
      <c r="CQ1" s="137"/>
      <c r="CR1" s="137"/>
      <c r="CS1" s="137"/>
      <c r="CT1" s="137"/>
      <c r="CU1" s="137"/>
      <c r="CV1" s="137"/>
      <c r="CW1" s="137"/>
      <c r="CX1" s="137"/>
      <c r="CY1" s="137"/>
      <c r="CZ1" s="137"/>
      <c r="DA1" s="137"/>
      <c r="DB1" s="137"/>
      <c r="DC1" s="137"/>
      <c r="DD1" s="137"/>
      <c r="DE1" s="137"/>
      <c r="DF1" s="137"/>
      <c r="DG1" s="137"/>
      <c r="DH1" s="137"/>
      <c r="DI1" s="137"/>
      <c r="DJ1" s="137"/>
      <c r="DK1" s="137"/>
      <c r="DL1" s="137"/>
      <c r="DM1" s="137"/>
      <c r="DN1" s="137"/>
      <c r="DO1" s="137"/>
      <c r="DP1" s="137"/>
      <c r="DQ1" s="137"/>
      <c r="DR1" s="137"/>
      <c r="DS1" s="137"/>
      <c r="DT1" s="137"/>
      <c r="DU1" s="137"/>
      <c r="DV1" s="137"/>
      <c r="DW1" s="137"/>
      <c r="DX1" s="137"/>
      <c r="DY1" s="137"/>
      <c r="DZ1" s="137"/>
      <c r="EA1" s="137"/>
      <c r="EB1" s="137"/>
      <c r="EC1" s="137"/>
      <c r="ED1" s="137"/>
      <c r="EE1" s="137"/>
      <c r="EF1" s="137"/>
      <c r="EG1" s="137"/>
      <c r="EH1" s="137"/>
      <c r="EI1" s="137"/>
      <c r="EJ1" s="137"/>
      <c r="EK1" s="137"/>
      <c r="EL1" s="137"/>
      <c r="EM1" s="137"/>
      <c r="EN1" s="137"/>
      <c r="EO1" s="137"/>
      <c r="EP1" s="137"/>
      <c r="EQ1" s="137"/>
      <c r="ER1" s="137"/>
      <c r="ES1" s="137"/>
      <c r="ET1" s="137"/>
      <c r="EU1" s="137"/>
      <c r="EV1" s="137"/>
      <c r="EW1" s="137"/>
      <c r="EX1" s="137"/>
      <c r="EY1" s="137"/>
      <c r="EZ1" s="137"/>
      <c r="FA1" s="137"/>
      <c r="FB1" s="137"/>
      <c r="FC1" s="137"/>
      <c r="FD1" s="137"/>
      <c r="FE1" s="137"/>
      <c r="FF1" s="137"/>
      <c r="FG1" s="137"/>
      <c r="FH1" s="137"/>
      <c r="FI1" s="137"/>
      <c r="FJ1" s="137"/>
      <c r="FK1" s="137"/>
      <c r="FL1" s="137"/>
      <c r="FM1" s="137"/>
      <c r="FN1" s="137"/>
      <c r="FO1" s="137"/>
      <c r="FP1" s="137"/>
      <c r="FQ1" s="137"/>
      <c r="FR1" s="137"/>
      <c r="FS1" s="137"/>
      <c r="FT1" s="137"/>
      <c r="FU1" s="137"/>
      <c r="FV1" s="137"/>
      <c r="FW1" s="137"/>
      <c r="FX1" s="137"/>
      <c r="FY1" s="137"/>
      <c r="FZ1" s="137"/>
      <c r="GA1" s="137"/>
      <c r="GB1" s="137"/>
      <c r="GC1" s="137"/>
      <c r="GD1" s="137"/>
      <c r="GE1" s="137"/>
      <c r="GF1" s="137"/>
      <c r="GG1" s="137"/>
      <c r="GH1" s="137"/>
      <c r="GI1" s="137"/>
      <c r="GJ1" s="137"/>
      <c r="GK1" s="137"/>
      <c r="GL1" s="137"/>
      <c r="GM1" s="137"/>
      <c r="GN1" s="137"/>
      <c r="GO1" s="137"/>
      <c r="GP1" s="137"/>
      <c r="GQ1" s="137"/>
      <c r="GR1" s="137"/>
      <c r="GS1" s="137"/>
      <c r="GT1" s="137"/>
      <c r="GU1" s="137"/>
      <c r="GV1" s="137"/>
      <c r="GW1" s="137"/>
      <c r="GX1" s="137"/>
      <c r="GY1" s="137"/>
      <c r="GZ1" s="137"/>
      <c r="HA1" s="137"/>
      <c r="HB1" s="137"/>
      <c r="HC1" s="137"/>
      <c r="HD1" s="137"/>
      <c r="HE1" s="137"/>
      <c r="HF1" s="137"/>
      <c r="HG1" s="137"/>
      <c r="HH1" s="137"/>
      <c r="HI1" s="137"/>
      <c r="HJ1" s="137"/>
      <c r="HK1" s="137"/>
      <c r="HL1" s="137"/>
      <c r="HM1" s="137"/>
      <c r="HN1" s="137"/>
      <c r="HO1" s="137"/>
      <c r="HP1" s="137"/>
      <c r="HQ1" s="137"/>
      <c r="HR1" s="137"/>
      <c r="HS1" s="137"/>
      <c r="HT1" s="137"/>
      <c r="HU1" s="137"/>
      <c r="HV1" s="137"/>
      <c r="HW1" s="137"/>
      <c r="HX1" s="137"/>
      <c r="HY1" s="137"/>
      <c r="HZ1" s="137"/>
      <c r="IA1" s="137"/>
      <c r="IB1" s="137"/>
      <c r="IC1" s="137"/>
      <c r="ID1" s="137"/>
      <c r="IE1" s="137"/>
      <c r="IF1" s="137"/>
      <c r="IG1" s="137"/>
      <c r="IH1" s="137"/>
      <c r="II1" s="137"/>
      <c r="IJ1" s="137"/>
      <c r="IK1" s="137"/>
      <c r="IL1" s="137"/>
      <c r="IM1" s="137"/>
      <c r="IN1" s="137"/>
      <c r="IO1" s="137"/>
      <c r="IP1" s="137"/>
      <c r="IQ1" s="137"/>
      <c r="IR1" s="137"/>
      <c r="IS1" s="137"/>
      <c r="IT1" s="137"/>
      <c r="IU1" s="137"/>
      <c r="IV1" s="137"/>
      <c r="IW1" s="137"/>
      <c r="IX1" s="137"/>
      <c r="IY1" s="137"/>
      <c r="IZ1" s="137"/>
      <c r="JA1" s="137"/>
      <c r="JB1" s="137"/>
      <c r="JC1" s="137"/>
      <c r="JD1" s="137"/>
      <c r="JE1" s="137"/>
      <c r="JF1" s="137"/>
      <c r="JG1" s="137"/>
      <c r="JH1" s="137"/>
      <c r="JI1" s="137"/>
      <c r="JJ1" s="137"/>
      <c r="JK1" s="137"/>
      <c r="JL1" s="137"/>
      <c r="JM1" s="137"/>
      <c r="JN1" s="137"/>
      <c r="JO1" s="137"/>
      <c r="JP1" s="137"/>
      <c r="JQ1" s="137"/>
      <c r="JR1" s="137"/>
      <c r="JS1" s="137"/>
      <c r="JT1" s="137"/>
      <c r="JU1" s="137"/>
      <c r="JV1" s="137"/>
      <c r="JW1" s="137"/>
      <c r="JX1" s="137"/>
      <c r="JY1" s="137"/>
      <c r="JZ1" s="137"/>
      <c r="KA1" s="137"/>
      <c r="KB1" s="137"/>
      <c r="KC1" s="137"/>
      <c r="KD1" s="137"/>
      <c r="KE1" s="137"/>
      <c r="KF1" s="137"/>
    </row>
    <row r="2" spans="1:292" s="214" customFormat="1" ht="12" customHeight="1" x14ac:dyDescent="0.3">
      <c r="A2" s="355"/>
      <c r="B2" s="356"/>
      <c r="C2" s="356"/>
      <c r="D2" s="345"/>
      <c r="E2" s="345"/>
      <c r="F2" s="345"/>
      <c r="G2" s="345"/>
      <c r="H2" s="345"/>
      <c r="I2" s="345"/>
      <c r="J2" s="345"/>
      <c r="K2" s="345"/>
      <c r="L2" s="345"/>
      <c r="M2" s="345"/>
      <c r="N2" s="345"/>
      <c r="O2" s="345"/>
      <c r="P2" s="345"/>
      <c r="Q2" s="345"/>
      <c r="R2" s="345"/>
      <c r="S2" s="345"/>
      <c r="T2" s="345"/>
      <c r="U2" s="345"/>
      <c r="V2" s="345"/>
      <c r="W2" s="345"/>
      <c r="X2" s="345"/>
      <c r="Y2" s="345"/>
      <c r="Z2" s="345"/>
      <c r="AA2" s="345"/>
      <c r="AB2" s="345"/>
      <c r="AC2" s="345"/>
      <c r="AD2" s="345"/>
      <c r="AE2" s="345"/>
      <c r="AF2" s="345"/>
      <c r="AG2" s="345"/>
      <c r="AH2" s="345"/>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row>
    <row r="3" spans="1:292" s="214" customFormat="1" ht="4.9000000000000004" customHeight="1" x14ac:dyDescent="0.3">
      <c r="A3" s="2"/>
      <c r="B3" s="2"/>
      <c r="C3" s="3"/>
      <c r="D3" s="345"/>
      <c r="E3" s="345"/>
      <c r="F3" s="345"/>
      <c r="G3" s="345"/>
      <c r="H3" s="345"/>
      <c r="I3" s="345"/>
      <c r="J3" s="345"/>
      <c r="K3" s="345"/>
      <c r="L3" s="345"/>
      <c r="M3" s="345"/>
      <c r="N3" s="345"/>
      <c r="O3" s="345"/>
      <c r="P3" s="345"/>
      <c r="Q3" s="345"/>
      <c r="R3" s="345"/>
      <c r="S3" s="345"/>
      <c r="T3" s="345"/>
      <c r="U3" s="345"/>
      <c r="V3" s="345"/>
      <c r="W3" s="345"/>
      <c r="X3" s="345"/>
      <c r="Y3" s="345"/>
      <c r="Z3" s="345"/>
      <c r="AA3" s="345"/>
      <c r="AB3" s="345"/>
      <c r="AC3" s="345"/>
      <c r="AD3" s="345"/>
      <c r="AE3" s="345"/>
      <c r="AF3" s="345"/>
      <c r="AG3" s="345"/>
      <c r="AH3" s="345"/>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row>
    <row r="4" spans="1:292" s="214" customFormat="1" ht="16.899999999999999" customHeight="1" x14ac:dyDescent="0.3">
      <c r="A4" s="347" t="s">
        <v>227</v>
      </c>
      <c r="B4" s="348"/>
      <c r="C4" s="349"/>
      <c r="D4" s="350" t="s">
        <v>228</v>
      </c>
      <c r="E4" s="351"/>
      <c r="F4" s="351"/>
      <c r="G4" s="351"/>
      <c r="H4" s="351"/>
      <c r="I4" s="351"/>
      <c r="J4" s="351"/>
      <c r="K4" s="351"/>
      <c r="L4" s="351"/>
      <c r="M4" s="351"/>
      <c r="N4" s="351"/>
      <c r="O4" s="352"/>
      <c r="P4" s="352"/>
      <c r="Q4" s="352"/>
      <c r="R4" s="1"/>
      <c r="S4" s="1"/>
      <c r="T4" s="1"/>
      <c r="U4" s="1"/>
      <c r="V4" s="1"/>
      <c r="W4" s="1"/>
      <c r="X4" s="1"/>
      <c r="Y4" s="1"/>
      <c r="Z4" s="1"/>
      <c r="AA4" s="1"/>
      <c r="AB4" s="1"/>
      <c r="AC4" s="1"/>
      <c r="AD4" s="1"/>
      <c r="AE4" s="1"/>
      <c r="AF4" s="1"/>
      <c r="AG4" s="1"/>
      <c r="AH4" s="1"/>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row>
    <row r="5" spans="1:292" s="214" customFormat="1" ht="58.5" customHeight="1" x14ac:dyDescent="0.3">
      <c r="A5" s="347" t="s">
        <v>229</v>
      </c>
      <c r="B5" s="348"/>
      <c r="C5" s="349"/>
      <c r="D5" s="357" t="s">
        <v>22</v>
      </c>
      <c r="E5" s="358"/>
      <c r="F5" s="358"/>
      <c r="G5" s="358"/>
      <c r="H5" s="358"/>
      <c r="I5" s="358"/>
      <c r="J5" s="358"/>
      <c r="K5" s="358"/>
      <c r="L5" s="358"/>
      <c r="M5" s="358"/>
      <c r="N5" s="358"/>
      <c r="O5" s="1"/>
      <c r="P5" s="192"/>
      <c r="Q5" s="1"/>
      <c r="R5" s="1"/>
      <c r="S5" s="1"/>
      <c r="T5" s="1"/>
      <c r="U5" s="1"/>
      <c r="V5" s="1"/>
      <c r="W5" s="1"/>
      <c r="X5" s="1"/>
      <c r="Y5" s="1"/>
      <c r="Z5" s="1"/>
      <c r="AA5" s="1"/>
      <c r="AB5" s="1"/>
      <c r="AC5" s="1"/>
      <c r="AD5" s="1"/>
      <c r="AE5" s="1"/>
      <c r="AF5" s="1"/>
      <c r="AG5" s="1"/>
      <c r="AH5" s="1"/>
      <c r="AI5" s="138"/>
      <c r="AJ5" s="138"/>
      <c r="AK5" s="138"/>
      <c r="AL5" s="138"/>
      <c r="AM5" s="138"/>
      <c r="AN5" s="138"/>
      <c r="AO5" s="137"/>
      <c r="AP5" s="137"/>
      <c r="AQ5" s="137"/>
      <c r="AR5" s="137"/>
      <c r="AS5" s="137"/>
      <c r="AT5" s="137"/>
      <c r="AU5" s="137"/>
      <c r="AV5" s="137"/>
      <c r="AW5" s="137"/>
      <c r="AX5" s="137"/>
      <c r="AY5" s="137"/>
      <c r="AZ5" s="137"/>
      <c r="BA5" s="137"/>
      <c r="BB5" s="137"/>
      <c r="BC5" s="137"/>
      <c r="BD5" s="137"/>
      <c r="BE5" s="137"/>
      <c r="BF5" s="137"/>
      <c r="BG5" s="137"/>
      <c r="BH5" s="137"/>
      <c r="BI5" s="137"/>
      <c r="BJ5" s="137"/>
      <c r="BK5" s="137"/>
      <c r="BL5" s="137"/>
      <c r="BM5" s="137"/>
      <c r="BN5" s="137"/>
      <c r="BO5" s="137"/>
      <c r="BP5" s="137"/>
      <c r="BQ5" s="137"/>
      <c r="BR5" s="137"/>
      <c r="BS5" s="137"/>
      <c r="BT5" s="137"/>
      <c r="BU5" s="137"/>
      <c r="BV5" s="137"/>
      <c r="BW5" s="137"/>
      <c r="BX5" s="137"/>
      <c r="BY5" s="137"/>
      <c r="BZ5" s="137"/>
      <c r="CA5" s="137"/>
      <c r="CB5" s="137"/>
      <c r="CC5" s="137"/>
      <c r="CD5" s="137"/>
      <c r="CE5" s="137"/>
      <c r="CF5" s="137"/>
      <c r="CG5" s="137"/>
      <c r="CH5" s="137"/>
      <c r="CI5" s="137"/>
      <c r="CJ5" s="137"/>
      <c r="CK5" s="137"/>
      <c r="CL5" s="137"/>
      <c r="CM5" s="137"/>
      <c r="CN5" s="137"/>
      <c r="CO5" s="137"/>
      <c r="CP5" s="137"/>
      <c r="CQ5" s="137"/>
      <c r="CR5" s="137"/>
      <c r="CS5" s="137"/>
      <c r="CT5" s="137"/>
      <c r="CU5" s="137"/>
      <c r="CV5" s="137"/>
      <c r="CW5" s="137"/>
      <c r="CX5" s="137"/>
      <c r="CY5" s="137"/>
      <c r="CZ5" s="137"/>
      <c r="DA5" s="137"/>
      <c r="DB5" s="137"/>
      <c r="DC5" s="137"/>
      <c r="DD5" s="137"/>
      <c r="DE5" s="137"/>
      <c r="DF5" s="137"/>
      <c r="DG5" s="137"/>
      <c r="DH5" s="137"/>
      <c r="DI5" s="137"/>
      <c r="DJ5" s="137"/>
      <c r="DK5" s="137"/>
      <c r="DL5" s="137"/>
      <c r="DM5" s="137"/>
      <c r="DN5" s="137"/>
      <c r="DO5" s="137"/>
      <c r="DP5" s="137"/>
      <c r="DQ5" s="137"/>
      <c r="DR5" s="137"/>
      <c r="DS5" s="137"/>
      <c r="DT5" s="137"/>
      <c r="DU5" s="137"/>
      <c r="DV5" s="137"/>
      <c r="DW5" s="137"/>
      <c r="DX5" s="137"/>
      <c r="DY5" s="137"/>
      <c r="DZ5" s="137"/>
      <c r="EA5" s="137"/>
      <c r="EB5" s="137"/>
      <c r="EC5" s="137"/>
      <c r="ED5" s="137"/>
      <c r="EE5" s="137"/>
      <c r="EF5" s="137"/>
      <c r="EG5" s="137"/>
      <c r="EH5" s="137"/>
      <c r="EI5" s="137"/>
      <c r="EJ5" s="137"/>
      <c r="EK5" s="137"/>
      <c r="EL5" s="137"/>
      <c r="EM5" s="137"/>
      <c r="EN5" s="137"/>
      <c r="EO5" s="137"/>
      <c r="EP5" s="137"/>
      <c r="EQ5" s="137"/>
      <c r="ER5" s="137"/>
      <c r="ES5" s="137"/>
      <c r="ET5" s="137"/>
      <c r="EU5" s="137"/>
      <c r="EV5" s="137"/>
      <c r="EW5" s="137"/>
      <c r="EX5" s="137"/>
      <c r="EY5" s="137"/>
      <c r="EZ5" s="137"/>
      <c r="FA5" s="137"/>
      <c r="FB5" s="137"/>
      <c r="FC5" s="137"/>
      <c r="FD5" s="137"/>
      <c r="FE5" s="137"/>
      <c r="FF5" s="137"/>
      <c r="FG5" s="137"/>
      <c r="FH5" s="137"/>
      <c r="FI5" s="137"/>
      <c r="FJ5" s="137"/>
      <c r="FK5" s="137"/>
      <c r="FL5" s="137"/>
      <c r="FM5" s="137"/>
      <c r="FN5" s="137"/>
      <c r="FO5" s="137"/>
      <c r="FP5" s="137"/>
      <c r="FQ5" s="137"/>
      <c r="FR5" s="137"/>
      <c r="FS5" s="137"/>
      <c r="FT5" s="137"/>
      <c r="FU5" s="137"/>
      <c r="FV5" s="137"/>
      <c r="FW5" s="137"/>
      <c r="FX5" s="137"/>
      <c r="FY5" s="137"/>
      <c r="FZ5" s="137"/>
      <c r="GA5" s="137"/>
      <c r="GB5" s="137"/>
      <c r="GC5" s="137"/>
      <c r="GD5" s="137"/>
      <c r="GE5" s="137"/>
      <c r="GF5" s="137"/>
      <c r="GG5" s="137"/>
      <c r="GH5" s="137"/>
      <c r="GI5" s="137"/>
      <c r="GJ5" s="137"/>
      <c r="GK5" s="137"/>
      <c r="GL5" s="137"/>
      <c r="GM5" s="137"/>
      <c r="GN5" s="137"/>
      <c r="GO5" s="137"/>
      <c r="GP5" s="137"/>
      <c r="GQ5" s="137"/>
      <c r="GR5" s="137"/>
      <c r="GS5" s="137"/>
      <c r="GT5" s="137"/>
      <c r="GU5" s="137"/>
      <c r="GV5" s="137"/>
      <c r="GW5" s="137"/>
      <c r="GX5" s="137"/>
      <c r="GY5" s="137"/>
      <c r="GZ5" s="137"/>
      <c r="HA5" s="137"/>
      <c r="HB5" s="137"/>
      <c r="HC5" s="137"/>
      <c r="HD5" s="137"/>
      <c r="HE5" s="137"/>
      <c r="HF5" s="137"/>
      <c r="HG5" s="137"/>
      <c r="HH5" s="137"/>
      <c r="HI5" s="137"/>
      <c r="HJ5" s="137"/>
      <c r="HK5" s="137"/>
      <c r="HL5" s="137"/>
      <c r="HM5" s="137"/>
      <c r="HN5" s="137"/>
      <c r="HO5" s="137"/>
      <c r="HP5" s="137"/>
      <c r="HQ5" s="137"/>
      <c r="HR5" s="137"/>
      <c r="HS5" s="137"/>
      <c r="HT5" s="137"/>
      <c r="HU5" s="137"/>
      <c r="HV5" s="137"/>
      <c r="HW5" s="137"/>
      <c r="HX5" s="137"/>
      <c r="HY5" s="137"/>
      <c r="HZ5" s="137"/>
      <c r="IA5" s="137"/>
      <c r="IB5" s="137"/>
      <c r="IC5" s="137"/>
      <c r="ID5" s="137"/>
      <c r="IE5" s="137"/>
      <c r="IF5" s="137"/>
      <c r="IG5" s="137"/>
      <c r="IH5" s="137"/>
      <c r="II5" s="137"/>
      <c r="IJ5" s="137"/>
      <c r="IK5" s="137"/>
      <c r="IL5" s="137"/>
      <c r="IM5" s="137"/>
      <c r="IN5" s="137"/>
      <c r="IO5" s="137"/>
      <c r="IP5" s="137"/>
      <c r="IQ5" s="137"/>
      <c r="IR5" s="137"/>
      <c r="IS5" s="137"/>
      <c r="IT5" s="137"/>
      <c r="IU5" s="137"/>
      <c r="IV5" s="137"/>
      <c r="IW5" s="137"/>
      <c r="IX5" s="137"/>
      <c r="IY5" s="137"/>
      <c r="IZ5" s="137"/>
      <c r="JA5" s="137"/>
      <c r="JB5" s="137"/>
      <c r="JC5" s="137"/>
      <c r="JD5" s="137"/>
      <c r="JE5" s="137"/>
      <c r="JF5" s="137"/>
      <c r="JG5" s="137"/>
      <c r="JH5" s="137"/>
      <c r="JI5" s="137"/>
      <c r="JJ5" s="137"/>
      <c r="JK5" s="137"/>
      <c r="JL5" s="137"/>
      <c r="JM5" s="137"/>
      <c r="JN5" s="137"/>
      <c r="JO5" s="137"/>
      <c r="JP5" s="137"/>
      <c r="JQ5" s="137"/>
      <c r="JR5" s="137"/>
      <c r="JS5" s="137"/>
      <c r="JT5" s="137"/>
      <c r="JU5" s="137"/>
      <c r="JV5" s="137"/>
      <c r="JW5" s="137"/>
      <c r="JX5" s="137"/>
      <c r="JY5" s="137"/>
      <c r="JZ5" s="137"/>
      <c r="KA5" s="137"/>
      <c r="KB5" s="137"/>
      <c r="KC5" s="137"/>
      <c r="KD5" s="137"/>
      <c r="KE5" s="137"/>
      <c r="KF5" s="137"/>
    </row>
    <row r="6" spans="1:292" s="214" customFormat="1" ht="18" x14ac:dyDescent="0.3">
      <c r="A6" s="347" t="s">
        <v>230</v>
      </c>
      <c r="B6" s="348"/>
      <c r="C6" s="349"/>
      <c r="D6" s="350" t="s">
        <v>231</v>
      </c>
      <c r="E6" s="351"/>
      <c r="F6" s="351"/>
      <c r="G6" s="351"/>
      <c r="H6" s="351"/>
      <c r="I6" s="351"/>
      <c r="J6" s="351"/>
      <c r="K6" s="351"/>
      <c r="L6" s="351"/>
      <c r="M6" s="351"/>
      <c r="N6" s="351"/>
      <c r="O6" s="1"/>
      <c r="P6" s="192"/>
      <c r="Q6" s="1"/>
      <c r="R6" s="1"/>
      <c r="S6" s="1"/>
      <c r="T6" s="1"/>
      <c r="U6" s="1"/>
      <c r="V6" s="1"/>
      <c r="W6" s="1"/>
      <c r="X6" s="1"/>
      <c r="Y6" s="1"/>
      <c r="Z6" s="1"/>
      <c r="AA6" s="1"/>
      <c r="AB6" s="1"/>
      <c r="AC6" s="1"/>
      <c r="AD6" s="1"/>
      <c r="AE6" s="1"/>
      <c r="AF6" s="1"/>
      <c r="AG6" s="1"/>
      <c r="AH6" s="1"/>
      <c r="AI6" s="138"/>
      <c r="AJ6" s="138"/>
      <c r="AK6" s="138"/>
      <c r="AL6" s="138"/>
      <c r="AM6" s="138"/>
      <c r="AN6" s="138"/>
      <c r="AO6" s="137"/>
      <c r="AP6" s="137"/>
      <c r="AQ6" s="137"/>
      <c r="AR6" s="137"/>
      <c r="AS6" s="137"/>
      <c r="AT6" s="137"/>
      <c r="AU6" s="137"/>
      <c r="AV6" s="137"/>
      <c r="AW6" s="137"/>
      <c r="AX6" s="137"/>
      <c r="AY6" s="137"/>
      <c r="AZ6" s="137"/>
      <c r="BA6" s="137"/>
      <c r="BB6" s="137"/>
      <c r="BC6" s="137"/>
      <c r="BD6" s="137"/>
      <c r="BE6" s="137"/>
      <c r="BF6" s="137"/>
      <c r="BG6" s="137"/>
      <c r="BH6" s="137"/>
      <c r="BI6" s="137"/>
      <c r="BJ6" s="137"/>
      <c r="BK6" s="137"/>
      <c r="BL6" s="137"/>
      <c r="BM6" s="137"/>
      <c r="BN6" s="137"/>
      <c r="BO6" s="137"/>
      <c r="BP6" s="137"/>
      <c r="BQ6" s="137"/>
      <c r="BR6" s="137"/>
      <c r="BS6" s="137"/>
      <c r="BT6" s="137"/>
      <c r="BU6" s="137"/>
      <c r="BV6" s="137"/>
      <c r="BW6" s="137"/>
      <c r="BX6" s="137"/>
      <c r="BY6" s="137"/>
      <c r="BZ6" s="137"/>
      <c r="CA6" s="137"/>
      <c r="CB6" s="137"/>
      <c r="CC6" s="137"/>
      <c r="CD6" s="137"/>
      <c r="CE6" s="137"/>
      <c r="CF6" s="137"/>
      <c r="CG6" s="137"/>
      <c r="CH6" s="137"/>
      <c r="CI6" s="137"/>
      <c r="CJ6" s="137"/>
      <c r="CK6" s="137"/>
      <c r="CL6" s="137"/>
      <c r="CM6" s="137"/>
      <c r="CN6" s="137"/>
      <c r="CO6" s="137"/>
      <c r="CP6" s="137"/>
      <c r="CQ6" s="137"/>
      <c r="CR6" s="137"/>
      <c r="CS6" s="137"/>
      <c r="CT6" s="137"/>
      <c r="CU6" s="137"/>
      <c r="CV6" s="137"/>
      <c r="CW6" s="137"/>
      <c r="CX6" s="137"/>
      <c r="CY6" s="137"/>
      <c r="CZ6" s="137"/>
      <c r="DA6" s="137"/>
      <c r="DB6" s="137"/>
      <c r="DC6" s="137"/>
      <c r="DD6" s="137"/>
      <c r="DE6" s="137"/>
      <c r="DF6" s="137"/>
      <c r="DG6" s="137"/>
      <c r="DH6" s="137"/>
      <c r="DI6" s="137"/>
      <c r="DJ6" s="137"/>
      <c r="DK6" s="137"/>
      <c r="DL6" s="137"/>
      <c r="DM6" s="137"/>
      <c r="DN6" s="137"/>
      <c r="DO6" s="137"/>
      <c r="DP6" s="137"/>
      <c r="DQ6" s="137"/>
      <c r="DR6" s="137"/>
      <c r="DS6" s="137"/>
      <c r="DT6" s="137"/>
      <c r="DU6" s="137"/>
      <c r="DV6" s="137"/>
      <c r="DW6" s="137"/>
      <c r="DX6" s="137"/>
      <c r="DY6" s="137"/>
      <c r="DZ6" s="137"/>
      <c r="EA6" s="137"/>
      <c r="EB6" s="137"/>
      <c r="EC6" s="137"/>
      <c r="ED6" s="137"/>
      <c r="EE6" s="137"/>
      <c r="EF6" s="137"/>
      <c r="EG6" s="137"/>
      <c r="EH6" s="137"/>
      <c r="EI6" s="137"/>
      <c r="EJ6" s="137"/>
      <c r="EK6" s="137"/>
      <c r="EL6" s="137"/>
      <c r="EM6" s="137"/>
      <c r="EN6" s="137"/>
      <c r="EO6" s="137"/>
      <c r="EP6" s="137"/>
      <c r="EQ6" s="137"/>
      <c r="ER6" s="137"/>
      <c r="ES6" s="137"/>
      <c r="ET6" s="137"/>
      <c r="EU6" s="137"/>
      <c r="EV6" s="137"/>
      <c r="EW6" s="137"/>
      <c r="EX6" s="137"/>
      <c r="EY6" s="137"/>
      <c r="EZ6" s="137"/>
      <c r="FA6" s="137"/>
      <c r="FB6" s="137"/>
      <c r="FC6" s="137"/>
      <c r="FD6" s="137"/>
      <c r="FE6" s="137"/>
      <c r="FF6" s="137"/>
      <c r="FG6" s="137"/>
      <c r="FH6" s="137"/>
      <c r="FI6" s="137"/>
      <c r="FJ6" s="137"/>
      <c r="FK6" s="137"/>
      <c r="FL6" s="137"/>
      <c r="FM6" s="137"/>
      <c r="FN6" s="137"/>
      <c r="FO6" s="137"/>
      <c r="FP6" s="137"/>
      <c r="FQ6" s="137"/>
      <c r="FR6" s="137"/>
      <c r="FS6" s="137"/>
      <c r="FT6" s="137"/>
      <c r="FU6" s="137"/>
      <c r="FV6" s="137"/>
      <c r="FW6" s="137"/>
      <c r="FX6" s="137"/>
      <c r="FY6" s="137"/>
      <c r="FZ6" s="137"/>
      <c r="GA6" s="137"/>
      <c r="GB6" s="137"/>
      <c r="GC6" s="137"/>
      <c r="GD6" s="137"/>
      <c r="GE6" s="137"/>
      <c r="GF6" s="137"/>
      <c r="GG6" s="137"/>
      <c r="GH6" s="137"/>
      <c r="GI6" s="137"/>
      <c r="GJ6" s="137"/>
      <c r="GK6" s="137"/>
      <c r="GL6" s="137"/>
      <c r="GM6" s="137"/>
      <c r="GN6" s="137"/>
      <c r="GO6" s="137"/>
      <c r="GP6" s="137"/>
      <c r="GQ6" s="137"/>
      <c r="GR6" s="137"/>
      <c r="GS6" s="137"/>
      <c r="GT6" s="137"/>
      <c r="GU6" s="137"/>
      <c r="GV6" s="137"/>
      <c r="GW6" s="137"/>
      <c r="GX6" s="137"/>
      <c r="GY6" s="137"/>
      <c r="GZ6" s="137"/>
      <c r="HA6" s="137"/>
      <c r="HB6" s="137"/>
      <c r="HC6" s="137"/>
      <c r="HD6" s="137"/>
      <c r="HE6" s="137"/>
      <c r="HF6" s="137"/>
      <c r="HG6" s="137"/>
      <c r="HH6" s="137"/>
      <c r="HI6" s="137"/>
      <c r="HJ6" s="137"/>
      <c r="HK6" s="137"/>
      <c r="HL6" s="137"/>
      <c r="HM6" s="137"/>
      <c r="HN6" s="137"/>
      <c r="HO6" s="137"/>
      <c r="HP6" s="137"/>
      <c r="HQ6" s="137"/>
      <c r="HR6" s="137"/>
      <c r="HS6" s="137"/>
      <c r="HT6" s="137"/>
      <c r="HU6" s="137"/>
      <c r="HV6" s="137"/>
      <c r="HW6" s="137"/>
      <c r="HX6" s="137"/>
      <c r="HY6" s="137"/>
      <c r="HZ6" s="137"/>
      <c r="IA6" s="137"/>
      <c r="IB6" s="137"/>
      <c r="IC6" s="137"/>
      <c r="ID6" s="137"/>
      <c r="IE6" s="137"/>
      <c r="IF6" s="137"/>
      <c r="IG6" s="137"/>
      <c r="IH6" s="137"/>
      <c r="II6" s="137"/>
      <c r="IJ6" s="137"/>
      <c r="IK6" s="137"/>
      <c r="IL6" s="137"/>
      <c r="IM6" s="137"/>
      <c r="IN6" s="137"/>
      <c r="IO6" s="137"/>
      <c r="IP6" s="137"/>
      <c r="IQ6" s="137"/>
      <c r="IR6" s="137"/>
      <c r="IS6" s="137"/>
      <c r="IT6" s="137"/>
      <c r="IU6" s="137"/>
      <c r="IV6" s="137"/>
      <c r="IW6" s="137"/>
      <c r="IX6" s="137"/>
      <c r="IY6" s="137"/>
      <c r="IZ6" s="137"/>
      <c r="JA6" s="137"/>
      <c r="JB6" s="137"/>
      <c r="JC6" s="137"/>
      <c r="JD6" s="137"/>
      <c r="JE6" s="137"/>
      <c r="JF6" s="137"/>
      <c r="JG6" s="137"/>
      <c r="JH6" s="137"/>
      <c r="JI6" s="137"/>
      <c r="JJ6" s="137"/>
      <c r="JK6" s="137"/>
      <c r="JL6" s="137"/>
      <c r="JM6" s="137"/>
      <c r="JN6" s="137"/>
      <c r="JO6" s="137"/>
      <c r="JP6" s="137"/>
      <c r="JQ6" s="137"/>
      <c r="JR6" s="137"/>
      <c r="JS6" s="137"/>
      <c r="JT6" s="137"/>
      <c r="JU6" s="137"/>
      <c r="JV6" s="137"/>
      <c r="JW6" s="137"/>
      <c r="JX6" s="137"/>
      <c r="JY6" s="137"/>
      <c r="JZ6" s="137"/>
      <c r="KA6" s="137"/>
      <c r="KB6" s="137"/>
      <c r="KC6" s="137"/>
      <c r="KD6" s="137"/>
      <c r="KE6" s="137"/>
      <c r="KF6" s="137"/>
    </row>
    <row r="7" spans="1:292" s="214" customFormat="1" ht="14.25" customHeight="1" thickBot="1" x14ac:dyDescent="0.35">
      <c r="A7" s="341" t="s">
        <v>232</v>
      </c>
      <c r="B7" s="342"/>
      <c r="C7" s="342"/>
      <c r="D7" s="342"/>
      <c r="E7" s="342"/>
      <c r="F7" s="342"/>
      <c r="G7" s="342"/>
      <c r="H7" s="343"/>
      <c r="I7" s="341" t="s">
        <v>233</v>
      </c>
      <c r="J7" s="342"/>
      <c r="K7" s="342"/>
      <c r="L7" s="342"/>
      <c r="M7" s="342"/>
      <c r="N7" s="343"/>
      <c r="O7" s="341" t="s">
        <v>234</v>
      </c>
      <c r="P7" s="342"/>
      <c r="Q7" s="342"/>
      <c r="R7" s="342"/>
      <c r="S7" s="342"/>
      <c r="T7" s="342"/>
      <c r="U7" s="342"/>
      <c r="V7" s="342"/>
      <c r="W7" s="343"/>
      <c r="X7" s="341" t="s">
        <v>235</v>
      </c>
      <c r="Y7" s="342"/>
      <c r="Z7" s="342"/>
      <c r="AA7" s="342"/>
      <c r="AB7" s="342"/>
      <c r="AC7" s="342"/>
      <c r="AD7" s="342"/>
      <c r="AE7" s="342"/>
      <c r="AF7" s="342"/>
      <c r="AG7" s="342"/>
      <c r="AH7" s="343"/>
      <c r="AI7" s="208"/>
      <c r="AJ7" s="208"/>
      <c r="AK7" s="208"/>
      <c r="AL7" s="208"/>
      <c r="AM7" s="208"/>
      <c r="AN7" s="208"/>
      <c r="AO7" s="137"/>
      <c r="AP7" s="137"/>
      <c r="AQ7" s="137"/>
      <c r="AR7" s="137"/>
      <c r="AS7" s="137"/>
      <c r="AT7" s="137"/>
      <c r="AU7" s="137"/>
      <c r="AV7" s="137"/>
      <c r="AW7" s="137"/>
      <c r="AX7" s="137"/>
      <c r="AY7" s="137"/>
      <c r="AZ7" s="137"/>
      <c r="BA7" s="137"/>
      <c r="BB7" s="137"/>
      <c r="BC7" s="137"/>
      <c r="BD7" s="137"/>
      <c r="BE7" s="137"/>
      <c r="BF7" s="137"/>
      <c r="BG7" s="137"/>
      <c r="BH7" s="137"/>
      <c r="BI7" s="137"/>
      <c r="BJ7" s="137"/>
      <c r="BK7" s="137"/>
      <c r="BL7" s="137"/>
      <c r="BM7" s="137"/>
      <c r="BN7" s="137"/>
      <c r="BO7" s="137"/>
      <c r="BP7" s="137"/>
      <c r="BQ7" s="137"/>
      <c r="BR7" s="137"/>
      <c r="BS7" s="137"/>
      <c r="BT7" s="137"/>
      <c r="BU7" s="137"/>
      <c r="BV7" s="137"/>
      <c r="BW7" s="137"/>
      <c r="BX7" s="137"/>
      <c r="BY7" s="137"/>
      <c r="BZ7" s="137"/>
      <c r="CA7" s="137"/>
      <c r="CB7" s="137"/>
      <c r="CC7" s="137"/>
      <c r="CD7" s="137"/>
      <c r="CE7" s="137"/>
      <c r="CF7" s="137"/>
      <c r="CG7" s="137"/>
      <c r="CH7" s="137"/>
      <c r="CI7" s="137"/>
      <c r="CJ7" s="137"/>
      <c r="CK7" s="137"/>
      <c r="CL7" s="137"/>
      <c r="CM7" s="137"/>
      <c r="CN7" s="137"/>
      <c r="CO7" s="137"/>
      <c r="CP7" s="137"/>
      <c r="CQ7" s="137"/>
      <c r="CR7" s="137"/>
      <c r="CS7" s="137"/>
      <c r="CT7" s="137"/>
      <c r="CU7" s="137"/>
      <c r="CV7" s="137"/>
      <c r="CW7" s="137"/>
      <c r="CX7" s="137"/>
      <c r="CY7" s="137"/>
      <c r="CZ7" s="137"/>
      <c r="DA7" s="137"/>
      <c r="DB7" s="137"/>
      <c r="DC7" s="137"/>
      <c r="DD7" s="137"/>
      <c r="DE7" s="137"/>
      <c r="DF7" s="137"/>
      <c r="DG7" s="137"/>
      <c r="DH7" s="137"/>
      <c r="DI7" s="137"/>
      <c r="DJ7" s="137"/>
      <c r="DK7" s="137"/>
      <c r="DL7" s="137"/>
      <c r="DM7" s="137"/>
      <c r="DN7" s="137"/>
      <c r="DO7" s="137"/>
      <c r="DP7" s="137"/>
      <c r="DQ7" s="137"/>
      <c r="DR7" s="137"/>
      <c r="DS7" s="137"/>
      <c r="DT7" s="137"/>
      <c r="DU7" s="137"/>
      <c r="DV7" s="137"/>
      <c r="DW7" s="137"/>
      <c r="DX7" s="137"/>
      <c r="DY7" s="137"/>
      <c r="DZ7" s="137"/>
      <c r="EA7" s="137"/>
      <c r="EB7" s="137"/>
      <c r="EC7" s="137"/>
      <c r="ED7" s="137"/>
      <c r="EE7" s="137"/>
      <c r="EF7" s="137"/>
      <c r="EG7" s="137"/>
      <c r="EH7" s="137"/>
      <c r="EI7" s="137"/>
      <c r="EJ7" s="137"/>
      <c r="EK7" s="137"/>
      <c r="EL7" s="137"/>
      <c r="EM7" s="137"/>
      <c r="EN7" s="137"/>
      <c r="EO7" s="137"/>
      <c r="EP7" s="137"/>
      <c r="EQ7" s="137"/>
      <c r="ER7" s="137"/>
      <c r="ES7" s="137"/>
      <c r="ET7" s="137"/>
      <c r="EU7" s="137"/>
      <c r="EV7" s="137"/>
      <c r="EW7" s="137"/>
      <c r="EX7" s="137"/>
      <c r="EY7" s="137"/>
      <c r="EZ7" s="137"/>
      <c r="FA7" s="137"/>
      <c r="FB7" s="137"/>
      <c r="FC7" s="137"/>
      <c r="FD7" s="137"/>
      <c r="FE7" s="137"/>
      <c r="FF7" s="137"/>
      <c r="FG7" s="137"/>
      <c r="FH7" s="137"/>
      <c r="FI7" s="137"/>
      <c r="FJ7" s="137"/>
      <c r="FK7" s="137"/>
      <c r="FL7" s="137"/>
      <c r="FM7" s="137"/>
      <c r="FN7" s="137"/>
      <c r="FO7" s="137"/>
      <c r="FP7" s="137"/>
      <c r="FQ7" s="137"/>
      <c r="FR7" s="137"/>
      <c r="FS7" s="137"/>
      <c r="FT7" s="137"/>
      <c r="FU7" s="137"/>
      <c r="FV7" s="137"/>
      <c r="FW7" s="137"/>
      <c r="FX7" s="137"/>
      <c r="FY7" s="137"/>
      <c r="FZ7" s="137"/>
      <c r="GA7" s="137"/>
      <c r="GB7" s="137"/>
      <c r="GC7" s="137"/>
      <c r="GD7" s="137"/>
      <c r="GE7" s="137"/>
      <c r="GF7" s="137"/>
      <c r="GG7" s="137"/>
      <c r="GH7" s="137"/>
      <c r="GI7" s="137"/>
      <c r="GJ7" s="137"/>
      <c r="GK7" s="137"/>
      <c r="GL7" s="137"/>
      <c r="GM7" s="137"/>
      <c r="GN7" s="137"/>
      <c r="GO7" s="137"/>
      <c r="GP7" s="137"/>
      <c r="GQ7" s="137"/>
      <c r="GR7" s="137"/>
      <c r="GS7" s="137"/>
      <c r="GT7" s="137"/>
      <c r="GU7" s="137"/>
      <c r="GV7" s="137"/>
      <c r="GW7" s="137"/>
      <c r="GX7" s="137"/>
      <c r="GY7" s="137"/>
      <c r="GZ7" s="137"/>
      <c r="HA7" s="137"/>
      <c r="HB7" s="137"/>
      <c r="HC7" s="137"/>
      <c r="HD7" s="137"/>
      <c r="HE7" s="137"/>
      <c r="HF7" s="137"/>
      <c r="HG7" s="137"/>
      <c r="HH7" s="137"/>
      <c r="HI7" s="137"/>
      <c r="HJ7" s="137"/>
      <c r="HK7" s="137"/>
      <c r="HL7" s="137"/>
      <c r="HM7" s="137"/>
      <c r="HN7" s="137"/>
      <c r="HO7" s="137"/>
      <c r="HP7" s="137"/>
      <c r="HQ7" s="137"/>
      <c r="HR7" s="137"/>
      <c r="HS7" s="137"/>
      <c r="HT7" s="137"/>
      <c r="HU7" s="137"/>
      <c r="HV7" s="137"/>
      <c r="HW7" s="137"/>
      <c r="HX7" s="137"/>
      <c r="HY7" s="137"/>
      <c r="HZ7" s="137"/>
      <c r="IA7" s="137"/>
      <c r="IB7" s="137"/>
      <c r="IC7" s="137"/>
      <c r="ID7" s="137"/>
      <c r="IE7" s="137"/>
      <c r="IF7" s="137"/>
      <c r="IG7" s="137"/>
      <c r="IH7" s="137"/>
      <c r="II7" s="137"/>
      <c r="IJ7" s="137"/>
      <c r="IK7" s="137"/>
      <c r="IL7" s="137"/>
      <c r="IM7" s="137"/>
      <c r="IN7" s="137"/>
      <c r="IO7" s="137"/>
      <c r="IP7" s="137"/>
      <c r="IQ7" s="137"/>
      <c r="IR7" s="137"/>
      <c r="IS7" s="137"/>
      <c r="IT7" s="137"/>
      <c r="IU7" s="137"/>
      <c r="IV7" s="137"/>
      <c r="IW7" s="137"/>
      <c r="IX7" s="137"/>
      <c r="IY7" s="137"/>
      <c r="IZ7" s="137"/>
      <c r="JA7" s="137"/>
      <c r="JB7" s="137"/>
      <c r="JC7" s="137"/>
      <c r="JD7" s="137"/>
      <c r="JE7" s="137"/>
      <c r="JF7" s="137"/>
      <c r="JG7" s="137"/>
      <c r="JH7" s="137"/>
      <c r="JI7" s="137"/>
      <c r="JJ7" s="137"/>
      <c r="JK7" s="137"/>
      <c r="JL7" s="137"/>
      <c r="JM7" s="137"/>
      <c r="JN7" s="137"/>
      <c r="JO7" s="137"/>
      <c r="JP7" s="137"/>
      <c r="JQ7" s="137"/>
      <c r="JR7" s="137"/>
      <c r="JS7" s="137"/>
      <c r="JT7" s="137"/>
      <c r="JU7" s="137"/>
      <c r="JV7" s="137"/>
      <c r="JW7" s="137"/>
      <c r="JX7" s="137"/>
      <c r="JY7" s="137"/>
      <c r="JZ7" s="137"/>
      <c r="KA7" s="137"/>
      <c r="KB7" s="137"/>
      <c r="KC7" s="137"/>
      <c r="KD7" s="137"/>
      <c r="KE7" s="137"/>
      <c r="KF7" s="137"/>
    </row>
    <row r="8" spans="1:292" s="214" customFormat="1" ht="16.5" customHeight="1" thickTop="1" thickBot="1" x14ac:dyDescent="0.35">
      <c r="A8" s="311" t="s">
        <v>237</v>
      </c>
      <c r="B8" s="304" t="s">
        <v>238</v>
      </c>
      <c r="C8" s="332" t="s">
        <v>179</v>
      </c>
      <c r="D8" s="333" t="s">
        <v>181</v>
      </c>
      <c r="E8" s="333" t="s">
        <v>183</v>
      </c>
      <c r="F8" s="334" t="s">
        <v>185</v>
      </c>
      <c r="G8" s="329" t="s">
        <v>187</v>
      </c>
      <c r="H8" s="333" t="s">
        <v>239</v>
      </c>
      <c r="I8" s="330" t="s">
        <v>240</v>
      </c>
      <c r="J8" s="331" t="s">
        <v>241</v>
      </c>
      <c r="K8" s="329" t="s">
        <v>242</v>
      </c>
      <c r="L8" s="329" t="s">
        <v>243</v>
      </c>
      <c r="M8" s="331" t="s">
        <v>241</v>
      </c>
      <c r="N8" s="333" t="s">
        <v>193</v>
      </c>
      <c r="O8" s="335" t="s">
        <v>244</v>
      </c>
      <c r="P8" s="328" t="s">
        <v>195</v>
      </c>
      <c r="Q8" s="329" t="s">
        <v>197</v>
      </c>
      <c r="R8" s="328" t="s">
        <v>245</v>
      </c>
      <c r="S8" s="328"/>
      <c r="T8" s="328"/>
      <c r="U8" s="328"/>
      <c r="V8" s="328"/>
      <c r="W8" s="328"/>
      <c r="X8" s="339" t="s">
        <v>246</v>
      </c>
      <c r="Y8" s="335" t="s">
        <v>247</v>
      </c>
      <c r="Z8" s="335" t="s">
        <v>241</v>
      </c>
      <c r="AA8" s="200"/>
      <c r="AB8" s="200"/>
      <c r="AC8" s="335" t="s">
        <v>248</v>
      </c>
      <c r="AD8" s="335" t="s">
        <v>241</v>
      </c>
      <c r="AE8" s="200"/>
      <c r="AF8" s="200"/>
      <c r="AG8" s="339" t="s">
        <v>249</v>
      </c>
      <c r="AH8" s="335" t="s">
        <v>213</v>
      </c>
      <c r="AI8" s="437" t="s">
        <v>474</v>
      </c>
      <c r="AJ8" s="439" t="s">
        <v>475</v>
      </c>
      <c r="AK8" s="440"/>
      <c r="AL8" s="439" t="s">
        <v>476</v>
      </c>
      <c r="AM8" s="440"/>
      <c r="AN8" s="441" t="s">
        <v>541</v>
      </c>
      <c r="AO8" s="137"/>
      <c r="AP8" s="137"/>
      <c r="AQ8" s="137"/>
      <c r="AR8" s="137"/>
      <c r="AS8" s="137"/>
      <c r="AT8" s="137"/>
      <c r="AU8" s="137"/>
      <c r="AV8" s="137"/>
      <c r="AW8" s="137"/>
      <c r="AX8" s="137"/>
      <c r="AY8" s="137"/>
      <c r="AZ8" s="137"/>
      <c r="BA8" s="137"/>
      <c r="BB8" s="137"/>
      <c r="BC8" s="137"/>
      <c r="BD8" s="137"/>
      <c r="BE8" s="137"/>
      <c r="BF8" s="137"/>
      <c r="BG8" s="137"/>
      <c r="BH8" s="137"/>
      <c r="BI8" s="137"/>
      <c r="BJ8" s="137"/>
      <c r="BK8" s="137"/>
      <c r="BL8" s="137"/>
      <c r="BM8" s="137"/>
      <c r="BN8" s="137"/>
      <c r="BO8" s="137"/>
      <c r="BP8" s="137"/>
      <c r="BQ8" s="137"/>
      <c r="BR8" s="137"/>
      <c r="BS8" s="137"/>
      <c r="BT8" s="137"/>
      <c r="BU8" s="137"/>
      <c r="BV8" s="137"/>
      <c r="BW8" s="137"/>
      <c r="BX8" s="137"/>
      <c r="BY8" s="137"/>
      <c r="BZ8" s="137"/>
      <c r="CA8" s="137"/>
      <c r="CB8" s="137"/>
      <c r="CC8" s="137"/>
      <c r="CD8" s="137"/>
      <c r="CE8" s="137"/>
      <c r="CF8" s="137"/>
      <c r="CG8" s="137"/>
      <c r="CH8" s="137"/>
      <c r="CI8" s="137"/>
      <c r="CJ8" s="137"/>
      <c r="CK8" s="137"/>
      <c r="CL8" s="137"/>
      <c r="CM8" s="137"/>
      <c r="CN8" s="137"/>
      <c r="CO8" s="137"/>
      <c r="CP8" s="137"/>
      <c r="CQ8" s="137"/>
      <c r="CR8" s="137"/>
      <c r="CS8" s="137"/>
      <c r="CT8" s="137"/>
      <c r="CU8" s="137"/>
      <c r="CV8" s="137"/>
      <c r="CW8" s="137"/>
      <c r="CX8" s="137"/>
      <c r="CY8" s="137"/>
      <c r="CZ8" s="137"/>
      <c r="DA8" s="137"/>
      <c r="DB8" s="137"/>
      <c r="DC8" s="137"/>
      <c r="DD8" s="137"/>
      <c r="DE8" s="137"/>
      <c r="DF8" s="137"/>
      <c r="DG8" s="137"/>
      <c r="DH8" s="137"/>
      <c r="DI8" s="137"/>
      <c r="DJ8" s="137"/>
      <c r="DK8" s="137"/>
      <c r="DL8" s="137"/>
      <c r="DM8" s="137"/>
      <c r="DN8" s="137"/>
      <c r="DO8" s="137"/>
      <c r="DP8" s="137"/>
      <c r="DQ8" s="137"/>
      <c r="DR8" s="137"/>
      <c r="DS8" s="137"/>
      <c r="DT8" s="137"/>
      <c r="DU8" s="137"/>
      <c r="DV8" s="137"/>
      <c r="DW8" s="137"/>
      <c r="DX8" s="137"/>
      <c r="DY8" s="137"/>
      <c r="DZ8" s="137"/>
      <c r="EA8" s="137"/>
      <c r="EB8" s="137"/>
      <c r="EC8" s="137"/>
      <c r="ED8" s="137"/>
      <c r="EE8" s="137"/>
      <c r="EF8" s="137"/>
      <c r="EG8" s="137"/>
      <c r="EH8" s="137"/>
      <c r="EI8" s="137"/>
      <c r="EJ8" s="137"/>
      <c r="EK8" s="137"/>
      <c r="EL8" s="137"/>
      <c r="EM8" s="137"/>
      <c r="EN8" s="137"/>
      <c r="EO8" s="137"/>
      <c r="EP8" s="137"/>
      <c r="EQ8" s="137"/>
      <c r="ER8" s="137"/>
      <c r="ES8" s="137"/>
      <c r="ET8" s="137"/>
      <c r="EU8" s="137"/>
      <c r="EV8" s="137"/>
      <c r="EW8" s="137"/>
      <c r="EX8" s="137"/>
      <c r="EY8" s="137"/>
      <c r="EZ8" s="137"/>
      <c r="FA8" s="137"/>
      <c r="FB8" s="137"/>
      <c r="FC8" s="137"/>
      <c r="FD8" s="137"/>
      <c r="FE8" s="137"/>
      <c r="FF8" s="137"/>
      <c r="FG8" s="137"/>
      <c r="FH8" s="137"/>
      <c r="FI8" s="137"/>
      <c r="FJ8" s="137"/>
      <c r="FK8" s="137"/>
      <c r="FL8" s="137"/>
      <c r="FM8" s="137"/>
      <c r="FN8" s="137"/>
      <c r="FO8" s="137"/>
      <c r="FP8" s="137"/>
      <c r="FQ8" s="137"/>
      <c r="FR8" s="137"/>
      <c r="FS8" s="137"/>
      <c r="FT8" s="137"/>
      <c r="FU8" s="137"/>
      <c r="FV8" s="137"/>
      <c r="FW8" s="137"/>
      <c r="FX8" s="137"/>
      <c r="FY8" s="137"/>
      <c r="FZ8" s="137"/>
      <c r="GA8" s="137"/>
      <c r="GB8" s="137"/>
      <c r="GC8" s="137"/>
      <c r="GD8" s="137"/>
      <c r="GE8" s="137"/>
      <c r="GF8" s="137"/>
      <c r="GG8" s="137"/>
      <c r="GH8" s="137"/>
      <c r="GI8" s="137"/>
      <c r="GJ8" s="137"/>
      <c r="GK8" s="137"/>
      <c r="GL8" s="137"/>
      <c r="GM8" s="137"/>
      <c r="GN8" s="137"/>
      <c r="GO8" s="137"/>
      <c r="GP8" s="137"/>
      <c r="GQ8" s="137"/>
      <c r="GR8" s="137"/>
      <c r="GS8" s="137"/>
      <c r="GT8" s="137"/>
      <c r="GU8" s="137"/>
      <c r="GV8" s="137"/>
      <c r="GW8" s="137"/>
      <c r="GX8" s="137"/>
      <c r="GY8" s="137"/>
      <c r="GZ8" s="137"/>
      <c r="HA8" s="137"/>
      <c r="HB8" s="137"/>
      <c r="HC8" s="137"/>
      <c r="HD8" s="137"/>
      <c r="HE8" s="137"/>
      <c r="HF8" s="137"/>
      <c r="HG8" s="137"/>
      <c r="HH8" s="137"/>
      <c r="HI8" s="137"/>
      <c r="HJ8" s="137"/>
      <c r="HK8" s="137"/>
      <c r="HL8" s="137"/>
      <c r="HM8" s="137"/>
      <c r="HN8" s="137"/>
      <c r="HO8" s="137"/>
      <c r="HP8" s="137"/>
      <c r="HQ8" s="137"/>
      <c r="HR8" s="137"/>
      <c r="HS8" s="137"/>
      <c r="HT8" s="137"/>
      <c r="HU8" s="137"/>
      <c r="HV8" s="137"/>
      <c r="HW8" s="137"/>
      <c r="HX8" s="137"/>
      <c r="HY8" s="137"/>
      <c r="HZ8" s="137"/>
      <c r="IA8" s="137"/>
      <c r="IB8" s="137"/>
      <c r="IC8" s="137"/>
      <c r="ID8" s="137"/>
      <c r="IE8" s="137"/>
      <c r="IF8" s="137"/>
      <c r="IG8" s="137"/>
      <c r="IH8" s="137"/>
      <c r="II8" s="137"/>
      <c r="IJ8" s="137"/>
      <c r="IK8" s="137"/>
      <c r="IL8" s="137"/>
      <c r="IM8" s="137"/>
      <c r="IN8" s="137"/>
      <c r="IO8" s="137"/>
      <c r="IP8" s="137"/>
      <c r="IQ8" s="137"/>
      <c r="IR8" s="137"/>
      <c r="IS8" s="137"/>
      <c r="IT8" s="137"/>
      <c r="IU8" s="137"/>
      <c r="IV8" s="137"/>
      <c r="IW8" s="137"/>
      <c r="IX8" s="137"/>
      <c r="IY8" s="137"/>
      <c r="IZ8" s="137"/>
      <c r="JA8" s="137"/>
      <c r="JB8" s="137"/>
      <c r="JC8" s="137"/>
      <c r="JD8" s="137"/>
      <c r="JE8" s="137"/>
      <c r="JF8" s="137"/>
      <c r="JG8" s="137"/>
      <c r="JH8" s="137"/>
      <c r="JI8" s="137"/>
      <c r="JJ8" s="137"/>
      <c r="JK8" s="137"/>
      <c r="JL8" s="137"/>
      <c r="JM8" s="137"/>
      <c r="JN8" s="137"/>
      <c r="JO8" s="137"/>
      <c r="JP8" s="137"/>
      <c r="JQ8" s="137"/>
      <c r="JR8" s="137"/>
      <c r="JS8" s="137"/>
      <c r="JT8" s="137"/>
      <c r="JU8" s="137"/>
      <c r="JV8" s="137"/>
      <c r="JW8" s="137"/>
      <c r="JX8" s="137"/>
      <c r="JY8" s="137"/>
      <c r="JZ8" s="137"/>
      <c r="KA8" s="137"/>
      <c r="KB8" s="137"/>
      <c r="KC8" s="137"/>
      <c r="KD8" s="137"/>
      <c r="KE8" s="137"/>
      <c r="KF8" s="137"/>
    </row>
    <row r="9" spans="1:292" s="215" customFormat="1" ht="63" customHeight="1" thickTop="1" x14ac:dyDescent="0.25">
      <c r="A9" s="312"/>
      <c r="B9" s="451"/>
      <c r="C9" s="304"/>
      <c r="D9" s="329"/>
      <c r="E9" s="329"/>
      <c r="F9" s="304"/>
      <c r="G9" s="330"/>
      <c r="H9" s="329"/>
      <c r="I9" s="330"/>
      <c r="J9" s="331"/>
      <c r="K9" s="330"/>
      <c r="L9" s="330"/>
      <c r="M9" s="331"/>
      <c r="N9" s="329"/>
      <c r="O9" s="336"/>
      <c r="P9" s="329"/>
      <c r="Q9" s="330"/>
      <c r="R9" s="127" t="s">
        <v>254</v>
      </c>
      <c r="S9" s="127" t="s">
        <v>255</v>
      </c>
      <c r="T9" s="127" t="s">
        <v>256</v>
      </c>
      <c r="U9" s="127" t="s">
        <v>257</v>
      </c>
      <c r="V9" s="127" t="s">
        <v>258</v>
      </c>
      <c r="W9" s="127" t="s">
        <v>259</v>
      </c>
      <c r="X9" s="335"/>
      <c r="Y9" s="336"/>
      <c r="Z9" s="336"/>
      <c r="AA9" s="201" t="s">
        <v>260</v>
      </c>
      <c r="AB9" s="201" t="s">
        <v>241</v>
      </c>
      <c r="AC9" s="336"/>
      <c r="AD9" s="336"/>
      <c r="AE9" s="201" t="s">
        <v>248</v>
      </c>
      <c r="AF9" s="201" t="s">
        <v>241</v>
      </c>
      <c r="AG9" s="335"/>
      <c r="AH9" s="336"/>
      <c r="AI9" s="450"/>
      <c r="AJ9" s="212" t="s">
        <v>478</v>
      </c>
      <c r="AK9" s="212" t="s">
        <v>479</v>
      </c>
      <c r="AL9" s="212" t="s">
        <v>480</v>
      </c>
      <c r="AM9" s="212" t="s">
        <v>481</v>
      </c>
      <c r="AN9" s="442"/>
      <c r="AO9" s="139"/>
      <c r="AP9" s="139"/>
      <c r="AQ9" s="139"/>
      <c r="AR9" s="139"/>
      <c r="AS9" s="139"/>
      <c r="AT9" s="139"/>
      <c r="AU9" s="139"/>
      <c r="AV9" s="139"/>
      <c r="AW9" s="139"/>
      <c r="AX9" s="139"/>
      <c r="AY9" s="139"/>
      <c r="AZ9" s="139"/>
      <c r="BA9" s="139"/>
      <c r="BB9" s="139"/>
      <c r="BC9" s="139"/>
      <c r="BD9" s="139"/>
      <c r="BE9" s="139"/>
      <c r="BF9" s="139"/>
      <c r="BG9" s="139"/>
      <c r="BH9" s="139"/>
      <c r="BI9" s="139"/>
      <c r="BJ9" s="139"/>
      <c r="BK9" s="139"/>
      <c r="BL9" s="139"/>
      <c r="BM9" s="139"/>
      <c r="BN9" s="139"/>
      <c r="BO9" s="139"/>
      <c r="BP9" s="139"/>
      <c r="BQ9" s="139"/>
      <c r="BR9" s="139"/>
      <c r="BS9" s="139"/>
      <c r="BT9" s="139"/>
      <c r="BU9" s="139"/>
      <c r="BV9" s="139"/>
      <c r="BW9" s="139"/>
      <c r="BX9" s="139"/>
      <c r="BY9" s="139"/>
      <c r="BZ9" s="139"/>
      <c r="CA9" s="139"/>
      <c r="CB9" s="139"/>
      <c r="CC9" s="139"/>
      <c r="CD9" s="139"/>
      <c r="CE9" s="139"/>
      <c r="CF9" s="139"/>
      <c r="CG9" s="139"/>
      <c r="CH9" s="139"/>
      <c r="CI9" s="139"/>
      <c r="CJ9" s="139"/>
      <c r="CK9" s="139"/>
      <c r="CL9" s="139"/>
      <c r="CM9" s="139"/>
      <c r="CN9" s="139"/>
      <c r="CO9" s="139"/>
      <c r="CP9" s="139"/>
      <c r="CQ9" s="139"/>
      <c r="CR9" s="139"/>
      <c r="CS9" s="139"/>
      <c r="CT9" s="139"/>
      <c r="CU9" s="139"/>
      <c r="CV9" s="139"/>
      <c r="CW9" s="139"/>
      <c r="CX9" s="139"/>
      <c r="CY9" s="139"/>
      <c r="CZ9" s="139"/>
      <c r="DA9" s="139"/>
      <c r="DB9" s="139"/>
      <c r="DC9" s="139"/>
      <c r="DD9" s="139"/>
      <c r="DE9" s="139"/>
      <c r="DF9" s="139"/>
      <c r="DG9" s="139"/>
      <c r="DH9" s="139"/>
      <c r="DI9" s="139"/>
      <c r="DJ9" s="139"/>
      <c r="DK9" s="139"/>
      <c r="DL9" s="139"/>
      <c r="DM9" s="139"/>
      <c r="DN9" s="139"/>
      <c r="DO9" s="139"/>
      <c r="DP9" s="139"/>
      <c r="DQ9" s="139"/>
      <c r="DR9" s="139"/>
      <c r="DS9" s="139"/>
      <c r="DT9" s="139"/>
      <c r="DU9" s="139"/>
      <c r="DV9" s="139"/>
      <c r="DW9" s="139"/>
      <c r="DX9" s="139"/>
      <c r="DY9" s="139"/>
      <c r="DZ9" s="139"/>
      <c r="EA9" s="139"/>
      <c r="EB9" s="139"/>
      <c r="EC9" s="139"/>
      <c r="ED9" s="139"/>
      <c r="EE9" s="139"/>
      <c r="EF9" s="139"/>
      <c r="EG9" s="139"/>
      <c r="EH9" s="139"/>
      <c r="EI9" s="139"/>
      <c r="EJ9" s="139"/>
      <c r="EK9" s="139"/>
      <c r="EL9" s="139"/>
      <c r="EM9" s="139"/>
      <c r="EN9" s="139"/>
      <c r="EO9" s="139"/>
      <c r="EP9" s="139"/>
      <c r="EQ9" s="139"/>
      <c r="ER9" s="139"/>
      <c r="ES9" s="139"/>
      <c r="ET9" s="139"/>
      <c r="EU9" s="139"/>
      <c r="EV9" s="139"/>
      <c r="EW9" s="139"/>
      <c r="EX9" s="139"/>
      <c r="EY9" s="139"/>
      <c r="EZ9" s="139"/>
      <c r="FA9" s="139"/>
      <c r="FB9" s="139"/>
      <c r="FC9" s="139"/>
      <c r="FD9" s="139"/>
      <c r="FE9" s="139"/>
      <c r="FF9" s="139"/>
      <c r="FG9" s="139"/>
      <c r="FH9" s="139"/>
      <c r="FI9" s="139"/>
      <c r="FJ9" s="139"/>
      <c r="FK9" s="139"/>
      <c r="FL9" s="139"/>
      <c r="FM9" s="139"/>
      <c r="FN9" s="139"/>
      <c r="FO9" s="139"/>
      <c r="FP9" s="139"/>
      <c r="FQ9" s="139"/>
      <c r="FR9" s="139"/>
      <c r="FS9" s="139"/>
      <c r="FT9" s="139"/>
      <c r="FU9" s="139"/>
      <c r="FV9" s="139"/>
      <c r="FW9" s="139"/>
      <c r="FX9" s="139"/>
      <c r="FY9" s="139"/>
      <c r="FZ9" s="139"/>
      <c r="GA9" s="139"/>
      <c r="GB9" s="139"/>
      <c r="GC9" s="139"/>
      <c r="GD9" s="139"/>
      <c r="GE9" s="139"/>
      <c r="GF9" s="139"/>
      <c r="GG9" s="139"/>
      <c r="GH9" s="139"/>
      <c r="GI9" s="139"/>
      <c r="GJ9" s="139"/>
      <c r="GK9" s="139"/>
      <c r="GL9" s="139"/>
      <c r="GM9" s="139"/>
      <c r="GN9" s="139"/>
      <c r="GO9" s="139"/>
      <c r="GP9" s="139"/>
      <c r="GQ9" s="139"/>
      <c r="GR9" s="139"/>
      <c r="GS9" s="139"/>
      <c r="GT9" s="139"/>
      <c r="GU9" s="139"/>
      <c r="GV9" s="139"/>
      <c r="GW9" s="139"/>
      <c r="GX9" s="139"/>
      <c r="GY9" s="139"/>
      <c r="GZ9" s="139"/>
      <c r="HA9" s="139"/>
      <c r="HB9" s="139"/>
      <c r="HC9" s="139"/>
      <c r="HD9" s="139"/>
      <c r="HE9" s="139"/>
      <c r="HF9" s="139"/>
      <c r="HG9" s="139"/>
      <c r="HH9" s="139"/>
      <c r="HI9" s="139"/>
      <c r="HJ9" s="139"/>
      <c r="HK9" s="139"/>
      <c r="HL9" s="139"/>
      <c r="HM9" s="139"/>
      <c r="HN9" s="139"/>
      <c r="HO9" s="139"/>
      <c r="HP9" s="139"/>
      <c r="HQ9" s="139"/>
      <c r="HR9" s="139"/>
      <c r="HS9" s="139"/>
      <c r="HT9" s="139"/>
      <c r="HU9" s="139"/>
      <c r="HV9" s="139"/>
      <c r="HW9" s="139"/>
      <c r="HX9" s="139"/>
      <c r="HY9" s="139"/>
      <c r="HZ9" s="139"/>
      <c r="IA9" s="139"/>
      <c r="IB9" s="139"/>
      <c r="IC9" s="139"/>
      <c r="ID9" s="139"/>
      <c r="IE9" s="139"/>
      <c r="IF9" s="139"/>
      <c r="IG9" s="139"/>
      <c r="IH9" s="139"/>
      <c r="II9" s="139"/>
      <c r="IJ9" s="139"/>
      <c r="IK9" s="139"/>
      <c r="IL9" s="139"/>
      <c r="IM9" s="139"/>
      <c r="IN9" s="139"/>
      <c r="IO9" s="139"/>
      <c r="IP9" s="139"/>
      <c r="IQ9" s="139"/>
      <c r="IR9" s="139"/>
      <c r="IS9" s="139"/>
      <c r="IT9" s="139"/>
      <c r="IU9" s="139"/>
      <c r="IV9" s="139"/>
      <c r="IW9" s="139"/>
      <c r="IX9" s="139"/>
      <c r="IY9" s="139"/>
      <c r="IZ9" s="139"/>
      <c r="JA9" s="139"/>
      <c r="JB9" s="139"/>
      <c r="JC9" s="139"/>
      <c r="JD9" s="139"/>
      <c r="JE9" s="139"/>
      <c r="JF9" s="139"/>
      <c r="JG9" s="139"/>
      <c r="JH9" s="139"/>
      <c r="JI9" s="139"/>
      <c r="JJ9" s="139"/>
      <c r="JK9" s="139"/>
      <c r="JL9" s="139"/>
      <c r="JM9" s="139"/>
      <c r="JN9" s="139"/>
      <c r="JO9" s="139"/>
      <c r="JP9" s="139"/>
      <c r="JQ9" s="139"/>
      <c r="JR9" s="139"/>
      <c r="JS9" s="139"/>
      <c r="JT9" s="139"/>
      <c r="JU9" s="139"/>
      <c r="JV9" s="139"/>
      <c r="JW9" s="139"/>
      <c r="JX9" s="139"/>
      <c r="JY9" s="139"/>
      <c r="JZ9" s="139"/>
      <c r="KA9" s="139"/>
      <c r="KB9" s="139"/>
      <c r="KC9" s="139"/>
      <c r="KD9" s="139"/>
      <c r="KE9" s="139"/>
      <c r="KF9" s="139"/>
    </row>
    <row r="10" spans="1:292" ht="51" customHeight="1" x14ac:dyDescent="0.25">
      <c r="A10" s="297">
        <v>1</v>
      </c>
      <c r="B10" s="297" t="s">
        <v>261</v>
      </c>
      <c r="C10" s="297" t="s">
        <v>262</v>
      </c>
      <c r="D10" s="221" t="s">
        <v>263</v>
      </c>
      <c r="E10" s="444" t="s">
        <v>264</v>
      </c>
      <c r="F10" s="444" t="s">
        <v>265</v>
      </c>
      <c r="G10" s="297" t="s">
        <v>266</v>
      </c>
      <c r="H10" s="295">
        <v>24</v>
      </c>
      <c r="I10" s="318" t="str">
        <f>IF(H10&lt;=2,'Tabla probabilidad'!$B$5,IF(H10&lt;=24,'Tabla probabilidad'!$B$6,IF(H10&lt;=500,'Tabla probabilidad'!$B$7,IF(H10&lt;=5000,'Tabla probabilidad'!$B$8,IF(H10&gt;5000,'Tabla probabilidad'!$B$9)))))</f>
        <v>Baja</v>
      </c>
      <c r="J10" s="320">
        <f>IF(H10&lt;=2,'Tabla probabilidad'!$D$5,IF(H10&lt;=24,'Tabla probabilidad'!$D$6,IF(H10&lt;=500,'Tabla probabilidad'!$D$7,IF(H10&lt;=5000,'Tabla probabilidad'!$D$8,IF(H10&gt;5000,'Tabla probabilidad'!$D$9)))))</f>
        <v>0.4</v>
      </c>
      <c r="K10" s="295" t="s">
        <v>267</v>
      </c>
      <c r="L10" s="295" t="str">
        <f>IF(K10="El riesgo afecta la imagen de alguna área de la organización","Leve",IF(K10="El riesgo afecta la imagen de la entidad internamente, de conocimiento general, nivel interno, alta dirección, contratista y/o de provedores","Menor",IF(K10="El riesgo afecta la imagen de la entidad con algunos usuarios de relevancia frente al logro de los objetivos","Moderado",IF(K10="El riesgo afecta la imagen de de la entidad con efecto publicitario sostenido a nivel del sector justicia","Mayor",IF(K10="El riesgo afecta la imagen de la entidad a nivel nacional, con efecto publicitarios sostenible a nivel país","Catastrófico",IF(K10="Impacto que afecte la ejecución presupuestal en un valor ≥0,5%.","Leve",IF(K10="Impacto que afecte la ejecución presupuestal en un valor ≥1%.","Menor",IF(K10="Impacto que afecte la ejecución presupuestal en un valor ≥5%.","Moderado",IF(K10="Impacto que afecte la ejecución presupuestal en un valor ≥20%.","Mayor",IF(K10="Impacto que afecte la ejecución presupuestal en un valor ≥50%.","Catastrófico",IF(K10="Incumplimiento máximo del 5% de la meta planeada","Leve",IF(K10="Incumplimiento máximo del 15% de la meta planeada","Menor",IF(K10="Incumplimiento máximo del 20% de la meta planeada","Moderado",IF(K10="Incumplimiento máximo del 50% de la meta planeada","Mayor",IF(K10="Incumplimiento máximo del 80% de la meta planeada","Catastrófico",IF(K10="Cualquier afectación a la violacion de los derechos de los ciudadanos se considera con consecuencias altas","Mayor",IF(K10="Cualquier afectación a la violacion de los derechos de los ciudadanos se considera con consecuencias desastrosas","Catastrófico",IF(K10="Afecta la Prestación del Servicio de Administración de Justicia en 5%","Leve",IF(K10="Afecta la Prestación del Servicio de Administración de Justicia en 10%","Menor",IF(K10="Afecta la Prestación del Servicio de Administración de Justicia en 15%","Moderado",IF(K10="Afecta la Prestación del Servicio de Administración de Justicia en 20%","Mayor",IF(K10="Afecta la Prestación del Servicio de Administración de Justicia en más del 50%","Catastrófico",IF(K10="Cualquier acto indebido de los servidores judiciales genera altas consecuencias para la entidad","Mayor",IF(K10="Cualquier acto indebido de los servidores judiciales genera consecuencias desastrosas para la entidad","Catastrófico",IF(K10="Si el hecho llegara a presentarse, tendría consecuencias o efectos mínimos sobre la entidad","Leve",IF(K10="Si el hecho llegara a presentarse, tendría bajo impacto o efecto sobre la entidad","Menor",IF(K10="Si el hecho llegara a presentarse, tendría medianas consecuencias o efectos sobre la entidad","Moderado",IF(K10="Si el hecho llegara a presentarse, tendría altas consecuencias o efectos sobre la entidad","Mayor",IF(K10="Si el hecho llegara a presentarse, tendría desastrosas consecuencias o efectos sobre la entidad","Catastrófico")))))))))))))))))))))))))))))</f>
        <v>Menor</v>
      </c>
      <c r="M10" s="295" t="str">
        <f>IF(K10="El riesgo afecta la imagen de alguna área de la organización","20%",IF(K10="El riesgo afecta la imagen de la entidad internamente, de conocimiento general, nivel interno, alta dirección, contratista y/o de provedores","40%",IF(K10="El riesgo afecta la imagen de la entidad con algunos usuarios de relevancia frente al logro de los objetivos","60%",IF(K10="El riesgo afecta la imagen de de la entidad con efecto publicitario sostenido a nivel del sector justicia","80%",IF(K10="El riesgo afecta la imagen de la entidad a nivel nacional, con efecto publicitarios sostenible a nivel país","100%",IF(K10="Impacto que afecte la ejecución presupuestal en un valor ≥0,5%.","20%",IF(K10="Impacto que afecte la ejecución presupuestal en un valor ≥1%.","40%",IF(K10="Impacto que afecte la ejecución presupuestal en un valor ≥5%.","60%",IF(K10="Impacto que afecte la ejecución presupuestal en un valor ≥20%.","80%",IF(K10="Impacto que afecte la ejecución presupuestal en un valor ≥50%.","100%",IF(K10="Incumplimiento máximo del 5% de la meta planeada","20%",IF(K10="Incumplimiento máximo del 15% de la meta planeada","40%",IF(K10="Incumplimiento máximo del 20% de la meta planeada","60%",IF(K10="Incumplimiento máximo del 50% de la meta planeada","80%",IF(K10="Incumplimiento máximo del 80% de la meta planeada","100%",IF(K10="Cualquier afectación a la violacion de los derechos de los ciudadanos se considera con consecuencias altas","80%",IF(K10="Cualquier afectación a la violacion de los derechos de los ciudadanos se considera con consecuencias desastrosas","100%",IF(K10="Afecta la Prestación del Servicio de Administración de Justicia en 5%","20%",IF(K10="Afecta la Prestación del Servicio de Administración de Justicia en 10%","40%",IF(K10="Afecta la Prestación del Servicio de Administración de Justicia en 15%","60%",IF(K10="Afecta la Prestación del Servicio de Administración de Justicia en 20%","80%",IF(K10="Afecta la Prestación del Servicio de Administración de Justicia en más del 50%","100%",IF(K10="Cualquier acto indebido de los servidores judiciales genera altas consecuencias para la entidad","80%",IF(K10="Cualquier acto indebido de los servidores judiciales genera consecuencias desastrosas para la entidad","100%",IF(K10="Si el hecho llegara a presentarse, tendría consecuencias o efectos mínimos sobre la entidad","20%",IF(K10="Si el hecho llegara a presentarse, tendría bajo impacto o efecto sobre la entidad","40%",IF(K10="Si el hecho llegara a presentarse, tendría medianas consecuencias o efectos sobre la entidad","60%",IF(K10="Si el hecho llegara a presentarse, tendría altas consecuencias o efectos sobre la entidad","80%",IF(K10="Si el hecho llegara a presentarse, tendría desastrosas consecuencias o efectos sobre la entidad","100%")))))))))))))))))))))))))))))</f>
        <v>40%</v>
      </c>
      <c r="N10" s="295" t="str">
        <f>VLOOKUP((I10&amp;L10),Hoja1!$B$4:$C$28,2,0)</f>
        <v>Moderado</v>
      </c>
      <c r="O10" s="193">
        <v>1</v>
      </c>
      <c r="P10" s="189" t="s">
        <v>268</v>
      </c>
      <c r="Q10" s="193" t="str">
        <f t="shared" ref="Q10:Q32" si="0">IF(R10="Preventivo","Probabilidad",IF(R10="Detectivo","Probabilidad", IF(R10="Correctivo","Impacto")))</f>
        <v>Probabilidad</v>
      </c>
      <c r="R10" s="193" t="s">
        <v>269</v>
      </c>
      <c r="S10" s="193" t="s">
        <v>270</v>
      </c>
      <c r="T10" s="194">
        <f>VLOOKUP(R10&amp;S10,Hoja1!$Q$4:$R$9,2,0)</f>
        <v>0.45</v>
      </c>
      <c r="U10" s="193" t="s">
        <v>271</v>
      </c>
      <c r="V10" s="193" t="s">
        <v>272</v>
      </c>
      <c r="W10" s="193" t="s">
        <v>273</v>
      </c>
      <c r="X10" s="194">
        <f>IF(Q10="Probabilidad",($J$10*T10),IF(Q10="Impacto"," "))</f>
        <v>0.18000000000000002</v>
      </c>
      <c r="Y10" s="194" t="str">
        <f>IF(Z10&lt;=20%,'Tabla probabilidad'!$B$5,IF(Z10&lt;=40%,'Tabla probabilidad'!$B$6,IF(Z10&lt;=60%,'Tabla probabilidad'!$B$7,IF(Z10&lt;=80%,'Tabla probabilidad'!$B$8,IF(Z10&lt;=100%,'Tabla probabilidad'!$B$9)))))</f>
        <v>Baja</v>
      </c>
      <c r="Z10" s="194">
        <f>IF(R10="Preventivo",(J10-(J10*T10)),IF(R10="Detectivo",(J10-(J10*T10)),IF(R10="Correctivo",(J10))))</f>
        <v>0.22</v>
      </c>
      <c r="AA10" s="320" t="str">
        <f>IF(AB10&lt;=20%,'Tabla probabilidad'!$B$5,IF(AB10&lt;=40%,'Tabla probabilidad'!$B$6,IF(AB10&lt;=60%,'Tabla probabilidad'!$B$7,IF(AB10&lt;=80%,'Tabla probabilidad'!$B$8,IF(AB10&lt;=100%,'Tabla probabilidad'!$B$9)))))</f>
        <v>Baja</v>
      </c>
      <c r="AB10" s="320">
        <f>AVERAGE(Z10:Z12)</f>
        <v>0.22</v>
      </c>
      <c r="AC10" s="194" t="str">
        <f t="shared" ref="AC10:AC32" si="1">IF(AD10&lt;=20%,"Leve",IF(AD10&lt;=40%,"Menor",IF(AD10&lt;=60%,"Moderado",IF(AD10&lt;=80%,"Mayor",IF(AD10&lt;=100%,"Catastrófico")))))</f>
        <v>Menor</v>
      </c>
      <c r="AD10" s="194">
        <f>IF(Q10="Probabilidad",(($M$10-0)),IF(Q10="Impacto",($M$10-($M$10*T10))))</f>
        <v>0.4</v>
      </c>
      <c r="AE10" s="320" t="str">
        <f>IF(AF10&lt;=20%,"Leve",IF(AF10&lt;=40%,"Menor",IF(AF10&lt;=60%,"Moderado",IF(AF10&lt;=80%,"Mayor",IF(AF10&lt;=100%,"Catastrófico")))))</f>
        <v>Menor</v>
      </c>
      <c r="AF10" s="320">
        <f>AVERAGE(AD10:AD12)</f>
        <v>0.40000000000000008</v>
      </c>
      <c r="AG10" s="295" t="str">
        <f>VLOOKUP(AA10&amp;AE10,Hoja1!$B$4:$C$28,2,0)</f>
        <v>Moderado</v>
      </c>
      <c r="AH10" s="295" t="s">
        <v>274</v>
      </c>
      <c r="AI10" s="189" t="s">
        <v>268</v>
      </c>
      <c r="AJ10" s="222" t="s">
        <v>482</v>
      </c>
      <c r="AK10" s="223"/>
      <c r="AL10" s="224">
        <v>44838</v>
      </c>
      <c r="AM10" s="224">
        <v>44926</v>
      </c>
      <c r="AN10" s="445" t="s">
        <v>542</v>
      </c>
    </row>
    <row r="11" spans="1:292" ht="45" x14ac:dyDescent="0.25">
      <c r="A11" s="297"/>
      <c r="B11" s="297"/>
      <c r="C11" s="297"/>
      <c r="D11" s="221" t="s">
        <v>280</v>
      </c>
      <c r="E11" s="444"/>
      <c r="F11" s="444"/>
      <c r="G11" s="297"/>
      <c r="H11" s="295"/>
      <c r="I11" s="318"/>
      <c r="J11" s="320"/>
      <c r="K11" s="295"/>
      <c r="L11" s="315"/>
      <c r="M11" s="315"/>
      <c r="N11" s="295"/>
      <c r="O11" s="193">
        <v>2</v>
      </c>
      <c r="P11" s="189" t="s">
        <v>281</v>
      </c>
      <c r="Q11" s="193" t="str">
        <f t="shared" si="0"/>
        <v>Probabilidad</v>
      </c>
      <c r="R11" s="193" t="s">
        <v>269</v>
      </c>
      <c r="S11" s="193" t="s">
        <v>270</v>
      </c>
      <c r="T11" s="194">
        <f>VLOOKUP(R11&amp;S11,Hoja1!$Q$4:$R$9,2,0)</f>
        <v>0.45</v>
      </c>
      <c r="U11" s="193" t="s">
        <v>271</v>
      </c>
      <c r="V11" s="193" t="s">
        <v>272</v>
      </c>
      <c r="W11" s="193" t="s">
        <v>273</v>
      </c>
      <c r="X11" s="194">
        <f>IF(Q11="Probabilidad",($J$10*T11),IF(Q11="Impacto"," "))</f>
        <v>0.18000000000000002</v>
      </c>
      <c r="Y11" s="194" t="str">
        <f>IF(Z11&lt;=20%,'Tabla probabilidad'!$B$5,IF(Z11&lt;=40%,'Tabla probabilidad'!$B$6,IF(Z11&lt;=60%,'Tabla probabilidad'!$B$7,IF(Z11&lt;=80%,'Tabla probabilidad'!$B$8,IF(Z11&lt;=100%,'Tabla probabilidad'!$B$9)))))</f>
        <v>Baja</v>
      </c>
      <c r="Z11" s="194">
        <f>IF(R11="Preventivo",(J10-(J10*T11)),IF(R11="Detectivo",(J10-(J10*T11)),IF(R11="Correctivo",(J10))))</f>
        <v>0.22</v>
      </c>
      <c r="AA11" s="320"/>
      <c r="AB11" s="320"/>
      <c r="AC11" s="194" t="str">
        <f t="shared" si="1"/>
        <v>Menor</v>
      </c>
      <c r="AD11" s="194">
        <f>IF(Q11="Probabilidad",(($M$10-0)),IF(Q11="Impacto",($M$10-($M$10*T11))))</f>
        <v>0.4</v>
      </c>
      <c r="AE11" s="320"/>
      <c r="AF11" s="320"/>
      <c r="AG11" s="295"/>
      <c r="AH11" s="295"/>
      <c r="AI11" s="189" t="s">
        <v>281</v>
      </c>
      <c r="AJ11" s="222" t="s">
        <v>482</v>
      </c>
      <c r="AK11" s="223"/>
      <c r="AL11" s="224">
        <v>44838</v>
      </c>
      <c r="AM11" s="224">
        <v>44926</v>
      </c>
      <c r="AN11" s="445"/>
    </row>
    <row r="12" spans="1:292" ht="210.75" customHeight="1" x14ac:dyDescent="0.25">
      <c r="A12" s="297"/>
      <c r="B12" s="297"/>
      <c r="C12" s="297"/>
      <c r="D12" s="221" t="s">
        <v>282</v>
      </c>
      <c r="E12" s="444"/>
      <c r="F12" s="444"/>
      <c r="G12" s="297"/>
      <c r="H12" s="295"/>
      <c r="I12" s="318"/>
      <c r="J12" s="320"/>
      <c r="K12" s="295"/>
      <c r="L12" s="315"/>
      <c r="M12" s="315"/>
      <c r="N12" s="295"/>
      <c r="O12" s="193">
        <v>3</v>
      </c>
      <c r="P12" s="189" t="s">
        <v>484</v>
      </c>
      <c r="Q12" s="193" t="str">
        <f t="shared" si="0"/>
        <v>Probabilidad</v>
      </c>
      <c r="R12" s="193" t="s">
        <v>269</v>
      </c>
      <c r="S12" s="193" t="s">
        <v>270</v>
      </c>
      <c r="T12" s="194">
        <f>VLOOKUP(R12&amp;S12,Hoja1!$Q$4:$R$9,2,0)</f>
        <v>0.45</v>
      </c>
      <c r="U12" s="193" t="s">
        <v>271</v>
      </c>
      <c r="V12" s="193" t="s">
        <v>272</v>
      </c>
      <c r="W12" s="193" t="s">
        <v>273</v>
      </c>
      <c r="X12" s="194">
        <f>IF(Q12="Probabilidad",($J$10*T12),IF(Q12="Impacto"," "))</f>
        <v>0.18000000000000002</v>
      </c>
      <c r="Y12" s="194" t="str">
        <f>IF(Z12&lt;=20%,'Tabla probabilidad'!$B$5,IF(Z12&lt;=40%,'Tabla probabilidad'!$B$6,IF(Z12&lt;=60%,'Tabla probabilidad'!$B$7,IF(Z12&lt;=80%,'Tabla probabilidad'!$B$8,IF(Z12&lt;=100%,'Tabla probabilidad'!$B$9)))))</f>
        <v>Baja</v>
      </c>
      <c r="Z12" s="194">
        <f>IF(R12="Preventivo",(J10-(J10*T12)),IF(R12="Detectivo",(J10-(J10*T12)),IF(R12="Correctivo",(J10))))</f>
        <v>0.22</v>
      </c>
      <c r="AA12" s="320"/>
      <c r="AB12" s="320"/>
      <c r="AC12" s="194" t="str">
        <f t="shared" si="1"/>
        <v>Menor</v>
      </c>
      <c r="AD12" s="194">
        <f>IF(Q12="Probabilidad",(($M$10-0)),IF(Q12="Impacto",($M$10-($M$10*T12))))</f>
        <v>0.4</v>
      </c>
      <c r="AE12" s="320"/>
      <c r="AF12" s="320"/>
      <c r="AG12" s="295"/>
      <c r="AH12" s="295"/>
      <c r="AI12" s="189" t="s">
        <v>485</v>
      </c>
      <c r="AJ12" s="222" t="s">
        <v>482</v>
      </c>
      <c r="AK12" s="223"/>
      <c r="AL12" s="224">
        <v>44838</v>
      </c>
      <c r="AM12" s="224">
        <v>44926</v>
      </c>
      <c r="AN12" s="445"/>
    </row>
    <row r="13" spans="1:292" ht="49.9" customHeight="1" x14ac:dyDescent="0.25">
      <c r="A13" s="295">
        <v>2</v>
      </c>
      <c r="B13" s="295" t="s">
        <v>284</v>
      </c>
      <c r="C13" s="295" t="s">
        <v>285</v>
      </c>
      <c r="D13" s="221" t="s">
        <v>486</v>
      </c>
      <c r="E13" s="449" t="s">
        <v>287</v>
      </c>
      <c r="F13" s="444" t="s">
        <v>288</v>
      </c>
      <c r="G13" s="295" t="s">
        <v>289</v>
      </c>
      <c r="H13" s="297">
        <v>6</v>
      </c>
      <c r="I13" s="318" t="str">
        <f>IF(H13&lt;=2,'Tabla probabilidad'!$B$5,IF(H13&lt;=24,'Tabla probabilidad'!$B$6,IF(H13&lt;=500,'Tabla probabilidad'!$B$7,IF(H13&lt;=5000,'Tabla probabilidad'!$B$8,IF(H13&gt;5000,'Tabla probabilidad'!$B$9)))))</f>
        <v>Baja</v>
      </c>
      <c r="J13" s="320">
        <f>IF(H13&lt;=2,'Tabla probabilidad'!$D$5,IF(H13&lt;=24,'Tabla probabilidad'!$D$6,IF(H13&lt;=500,'Tabla probabilidad'!$D$7,IF(H13&lt;=5000,'Tabla probabilidad'!$D$8,IF(H13&gt;5000,'Tabla probabilidad'!$D$9)))))</f>
        <v>0.4</v>
      </c>
      <c r="K13" s="295" t="s">
        <v>290</v>
      </c>
      <c r="L13" s="295" t="str">
        <f>IF(K13="El riesgo afecta la imagen de alguna área de la organización","Leve",IF(K13="El riesgo afecta la imagen de la entidad internamente, de conocimiento general, nivel interno, alta dirección, contratista y/o de provedores","Menor",IF(K13="El riesgo afecta la imagen de la entidad con algunos usuarios de relevancia frente al logro de los objetivos","Moderado",IF(K13="El riesgo afecta la imagen de de la entidad con efecto publicitario sostenido a nivel del sector justicia","Mayor",IF(K13="El riesgo afecta la imagen de la entidad a nivel nacional, con efecto publicitarios sostenible a nivel país","Catastrófico",IF(K13="Impacto que afecte la ejecución presupuestal en un valor ≥0,5%.","Leve",IF(K13="Impacto que afecte la ejecución presupuestal en un valor ≥1%.","Menor",IF(K13="Impacto que afecte la ejecución presupuestal en un valor ≥5%.","Moderado",IF(K13="Impacto que afecte la ejecución presupuestal en un valor ≥20%.","Mayor",IF(K13="Impacto que afecte la ejecución presupuestal en un valor ≥50%.","Catastrófico",IF(K13="Incumplimiento máximo del 5% de la meta planeada","Leve",IF(K13="Incumplimiento máximo del 15% de la meta planeada","Menor",IF(K13="Incumplimiento máximo del 20% de la meta planeada","Moderado",IF(K13="Incumplimiento máximo del 50% de la meta planeada","Mayor",IF(K13="Incumplimiento máximo del 80% de la meta planeada","Catastrófico",IF(K13="Cualquier afectación a la violacion de los derechos de los ciudadanos se considera con consecuencias altas","Mayor",IF(K13="Cualquier afectación a la violacion de los derechos de los ciudadanos se considera con consecuencias desastrosas","Catastrófico",IF(K13="Afecta la Prestación del Servicio de Administración de Justicia en 5%","Leve",IF(K13="Afecta la Prestación del Servicio de Administración de Justicia en 10%","Menor",IF(K13="Afecta la Prestación del Servicio de Administración de Justicia en 15%","Moderado",IF(K13="Afecta la Prestación del Servicio de Administración de Justicia en 20%","Mayor",IF(K13="Afecta la Prestación del Servicio de Administración de Justicia en más del 50%","Catastrófico",IF(K13="Cualquier acto indebido de los servidores judiciales genera altas consecuencias para la entidad","Mayor",IF(K13="Cualquier acto indebido de los servidores judiciales genera consecuencias desastrosas para la entidad","Catastrófico",IF(K13="Si el hecho llegara a presentarse, tendría consecuencias o efectos mínimos sobre la entidad","Leve",IF(K13="Si el hecho llegara a presentarse, tendría bajo impacto o efecto sobre la entidad","Menor",IF(K13="Si el hecho llegara a presentarse, tendría medianas consecuencias o efectos sobre la entidad","Moderado",IF(K13="Si el hecho llegara a presentarse, tendría altas consecuencias o efectos sobre la entidad","Mayor",IF(K13="Si el hecho llegara a presentarse, tendría desastrosas consecuencias o efectos sobre la entidad","Catastrófico")))))))))))))))))))))))))))))</f>
        <v>Leve</v>
      </c>
      <c r="M13" s="295" t="str">
        <f>IF(K13="El riesgo afecta la imagen de alguna área de la organización","20%",IF(K13="El riesgo afecta la imagen de la entidad internamente, de conocimiento general, nivel interno, alta dirección, contratista y/o de provedores","40%",IF(K13="El riesgo afecta la imagen de la entidad con algunos usuarios de relevancia frente al logro de los objetivos","60%",IF(K13="El riesgo afecta la imagen de de la entidad con efecto publicitario sostenido a nivel del sector justicia","80%",IF(K13="El riesgo afecta la imagen de la entidad a nivel nacional, con efecto publicitarios sostenible a nivel país","100%",IF(K13="Impacto que afecte la ejecución presupuestal en un valor ≥0,5%.","20%",IF(K13="Impacto que afecte la ejecución presupuestal en un valor ≥1%.","40%",IF(K13="Impacto que afecte la ejecución presupuestal en un valor ≥5%.","60%",IF(K13="Impacto que afecte la ejecución presupuestal en un valor ≥20%.","80%",IF(K13="Impacto que afecte la ejecución presupuestal en un valor ≥50%.","100%",IF(K13="Incumplimiento máximo del 5% de la meta planeada","20%",IF(K13="Incumplimiento máximo del 15% de la meta planeada","40%",IF(K13="Incumplimiento máximo del 20% de la meta planeada","60%",IF(K13="Incumplimiento máximo del 50% de la meta planeada","80%",IF(K13="Incumplimiento máximo del 80% de la meta planeada","100%",IF(K13="Cualquier afectación a la violacion de los derechos de los ciudadanos se considera con consecuencias altas","80%",IF(K13="Cualquier afectación a la violacion de los derechos de los ciudadanos se considera con consecuencias desastrosas","100%",IF(K13="Afecta la Prestación del Servicio de Administración de Justicia en 5%","20%",IF(K13="Afecta la Prestación del Servicio de Administración de Justicia en 10%","40%",IF(K13="Afecta la Prestación del Servicio de Administración de Justicia en 15%","60%",IF(K13="Afecta la Prestación del Servicio de Administración de Justicia en 20%","80%",IF(K13="Afecta la Prestación del Servicio de Administración de Justicia en más del 50%","100%",IF(K13="Cualquier acto indebido de los servidores judiciales genera altas consecuencias para la entidad","80%",IF(K13="Cualquier acto indebido de los servidores judiciales genera consecuencias desastrosas para la entidad","100%",IF(K13="Si el hecho llegara a presentarse, tendría consecuencias o efectos mínimos sobre la entidad","20%",IF(K13="Si el hecho llegara a presentarse, tendría bajo impacto o efecto sobre la entidad","40%",IF(K13="Si el hecho llegara a presentarse, tendría medianas consecuencias o efectos sobre la entidad","60%",IF(K13="Si el hecho llegara a presentarse, tendría altas consecuencias o efectos sobre la entidad","80%",IF(K13="Si el hecho llegara a presentarse, tendría desastrosas consecuencias o efectos sobre la entidad","100%")))))))))))))))))))))))))))))</f>
        <v>20%</v>
      </c>
      <c r="N13" s="295" t="str">
        <f>VLOOKUP((I13&amp;L13),Hoja1!$B$4:$C$28,2,0)</f>
        <v>Bajo</v>
      </c>
      <c r="O13" s="193">
        <v>1</v>
      </c>
      <c r="P13" s="189" t="s">
        <v>507</v>
      </c>
      <c r="Q13" s="193" t="str">
        <f t="shared" si="0"/>
        <v>Probabilidad</v>
      </c>
      <c r="R13" s="193" t="s">
        <v>269</v>
      </c>
      <c r="S13" s="193" t="s">
        <v>270</v>
      </c>
      <c r="T13" s="194">
        <f>VLOOKUP(R13&amp;S13,Hoja1!$Q$4:$R$9,2,0)</f>
        <v>0.45</v>
      </c>
      <c r="U13" s="193" t="s">
        <v>271</v>
      </c>
      <c r="V13" s="193" t="s">
        <v>272</v>
      </c>
      <c r="W13" s="193" t="s">
        <v>273</v>
      </c>
      <c r="X13" s="194">
        <f>IF(Q13="Probabilidad",($J$13*T13),IF(Q13="Impacto"," "))</f>
        <v>0.18000000000000002</v>
      </c>
      <c r="Y13" s="194" t="str">
        <f>IF(Z13&lt;=20%,'Tabla probabilidad'!$B$5,IF(Z13&lt;=40%,'Tabla probabilidad'!$B$6,IF(Z13&lt;=60%,'Tabla probabilidad'!$B$7,IF(Z13&lt;=80%,'Tabla probabilidad'!$B$8,IF(Z13&lt;=100%,'Tabla probabilidad'!$B$9)))))</f>
        <v>Baja</v>
      </c>
      <c r="Z13" s="194">
        <f>IF(R13="Preventivo",(J13-(J13*T13)),IF(R13="Detectivo",(J13-(J13*T13)),IF(R13="Correctivo",(J13))))</f>
        <v>0.22</v>
      </c>
      <c r="AA13" s="320" t="str">
        <f>IF(AB13&lt;=20%,'Tabla probabilidad'!$B$5,IF(AB13&lt;=40%,'Tabla probabilidad'!$B$6,IF(AB13&lt;=60%,'Tabla probabilidad'!$B$7,IF(AB13&lt;=80%,'Tabla probabilidad'!$B$8,IF(AB13&lt;=100%,'Tabla probabilidad'!$B$9)))))</f>
        <v>Baja</v>
      </c>
      <c r="AB13" s="320">
        <f>AVERAGE(Z13:Z15)</f>
        <v>0.22</v>
      </c>
      <c r="AC13" s="194" t="str">
        <f t="shared" si="1"/>
        <v>Leve</v>
      </c>
      <c r="AD13" s="194">
        <f>IF(Q13="Probabilidad",(($M$13-0)),IF(Q13="Impacto",($M$13-($M$13*T13))))</f>
        <v>0.2</v>
      </c>
      <c r="AE13" s="320" t="str">
        <f>IF(AF13&lt;=20%,"Leve",IF(AF13&lt;=40%,"Menor",IF(AF13&lt;=60%,"Moderado",IF(AF13&lt;=80%,"Mayor",IF(AF13&lt;=100%,"Catastrófico")))))</f>
        <v>Leve</v>
      </c>
      <c r="AF13" s="320">
        <f>AVERAGE(AD13:AD15)</f>
        <v>0.20000000000000004</v>
      </c>
      <c r="AG13" s="295" t="str">
        <f>VLOOKUP(AA13&amp;AE13,Hoja1!$B$4:$C$28,2,0)</f>
        <v>Bajo</v>
      </c>
      <c r="AH13" s="295" t="s">
        <v>274</v>
      </c>
      <c r="AI13" s="189" t="s">
        <v>508</v>
      </c>
      <c r="AJ13" s="222" t="s">
        <v>482</v>
      </c>
      <c r="AK13" s="223"/>
      <c r="AL13" s="224">
        <v>44838</v>
      </c>
      <c r="AM13" s="224">
        <v>44926</v>
      </c>
      <c r="AN13" s="229" t="s">
        <v>537</v>
      </c>
    </row>
    <row r="14" spans="1:292" ht="68.25" customHeight="1" x14ac:dyDescent="0.25">
      <c r="A14" s="295"/>
      <c r="B14" s="295"/>
      <c r="C14" s="295"/>
      <c r="D14" s="130" t="s">
        <v>292</v>
      </c>
      <c r="E14" s="449"/>
      <c r="F14" s="449"/>
      <c r="G14" s="295"/>
      <c r="H14" s="297"/>
      <c r="I14" s="318"/>
      <c r="J14" s="320"/>
      <c r="K14" s="295"/>
      <c r="L14" s="315"/>
      <c r="M14" s="315"/>
      <c r="N14" s="295"/>
      <c r="O14" s="193">
        <v>2</v>
      </c>
      <c r="P14" s="189" t="s">
        <v>489</v>
      </c>
      <c r="Q14" s="193" t="str">
        <f t="shared" si="0"/>
        <v>Probabilidad</v>
      </c>
      <c r="R14" s="193" t="s">
        <v>269</v>
      </c>
      <c r="S14" s="193" t="s">
        <v>270</v>
      </c>
      <c r="T14" s="194">
        <f>VLOOKUP(R14&amp;S14,Hoja1!$Q$4:$R$9,2,0)</f>
        <v>0.45</v>
      </c>
      <c r="U14" s="193" t="s">
        <v>271</v>
      </c>
      <c r="V14" s="193" t="s">
        <v>272</v>
      </c>
      <c r="W14" s="193" t="s">
        <v>273</v>
      </c>
      <c r="X14" s="194">
        <f>IF(Q14="Probabilidad",($J$13*T14),IF(Q14="Impacto"," "))</f>
        <v>0.18000000000000002</v>
      </c>
      <c r="Y14" s="194" t="str">
        <f>IF(Z14&lt;=20%,'Tabla probabilidad'!$B$5,IF(Z14&lt;=40%,'Tabla probabilidad'!$B$6,IF(Z14&lt;=60%,'Tabla probabilidad'!$B$7,IF(Z14&lt;=80%,'Tabla probabilidad'!$B$8,IF(Z14&lt;=100%,'Tabla probabilidad'!$B$9)))))</f>
        <v>Baja</v>
      </c>
      <c r="Z14" s="194">
        <f>IF(R14="Preventivo",(J13-(J13*T14)),IF(R14="Detectivo",(J13-(J13*T14)),IF(R14="Correctivo",(J13))))</f>
        <v>0.22</v>
      </c>
      <c r="AA14" s="320"/>
      <c r="AB14" s="320"/>
      <c r="AC14" s="194" t="str">
        <f t="shared" si="1"/>
        <v>Leve</v>
      </c>
      <c r="AD14" s="194">
        <f>IF(Q14="Probabilidad",(($M$13-0)),IF(Q14="Impacto",($M$13-($M$13*T14))))</f>
        <v>0.2</v>
      </c>
      <c r="AE14" s="320"/>
      <c r="AF14" s="320"/>
      <c r="AG14" s="295"/>
      <c r="AH14" s="295"/>
      <c r="AI14" s="189" t="s">
        <v>489</v>
      </c>
      <c r="AJ14" s="222" t="s">
        <v>482</v>
      </c>
      <c r="AK14" s="223"/>
      <c r="AL14" s="224">
        <v>44838</v>
      </c>
      <c r="AM14" s="224">
        <v>44926</v>
      </c>
      <c r="AN14" s="452" t="s">
        <v>543</v>
      </c>
    </row>
    <row r="15" spans="1:292" ht="60" x14ac:dyDescent="0.25">
      <c r="A15" s="295"/>
      <c r="B15" s="295"/>
      <c r="C15" s="295"/>
      <c r="D15" s="130" t="s">
        <v>294</v>
      </c>
      <c r="E15" s="449"/>
      <c r="F15" s="449"/>
      <c r="G15" s="295"/>
      <c r="H15" s="297"/>
      <c r="I15" s="318"/>
      <c r="J15" s="320"/>
      <c r="K15" s="295"/>
      <c r="L15" s="315"/>
      <c r="M15" s="315"/>
      <c r="N15" s="295"/>
      <c r="O15" s="193">
        <v>3</v>
      </c>
      <c r="P15" s="189" t="s">
        <v>295</v>
      </c>
      <c r="Q15" s="193" t="str">
        <f t="shared" si="0"/>
        <v>Probabilidad</v>
      </c>
      <c r="R15" s="193" t="s">
        <v>269</v>
      </c>
      <c r="S15" s="193" t="s">
        <v>270</v>
      </c>
      <c r="T15" s="194">
        <f>VLOOKUP(R15&amp;S15,Hoja1!$Q$4:$R$9,2,0)</f>
        <v>0.45</v>
      </c>
      <c r="U15" s="193" t="s">
        <v>271</v>
      </c>
      <c r="V15" s="193" t="s">
        <v>272</v>
      </c>
      <c r="W15" s="193" t="s">
        <v>273</v>
      </c>
      <c r="X15" s="194">
        <f>IF(Q15="Probabilidad",($J$13*T15),IF(Q15="Impacto"," "))</f>
        <v>0.18000000000000002</v>
      </c>
      <c r="Y15" s="194" t="str">
        <f>IF(Z15&lt;=20%,'Tabla probabilidad'!$B$5,IF(Z15&lt;=40%,'Tabla probabilidad'!$B$6,IF(Z15&lt;=60%,'Tabla probabilidad'!$B$7,IF(Z15&lt;=80%,'Tabla probabilidad'!$B$8,IF(Z15&lt;=100%,'Tabla probabilidad'!$B$9)))))</f>
        <v>Baja</v>
      </c>
      <c r="Z15" s="194">
        <f>IF(R15="Preventivo",(J13-(J13*T15)),IF(R15="Detectivo",(J13-(J13*T15)),IF(R15="Correctivo",(J13))))</f>
        <v>0.22</v>
      </c>
      <c r="AA15" s="320"/>
      <c r="AB15" s="320"/>
      <c r="AC15" s="194" t="str">
        <f t="shared" si="1"/>
        <v>Leve</v>
      </c>
      <c r="AD15" s="194">
        <f>IF(Q15="Probabilidad",(($M$13-0)),IF(Q15="Impacto",($M$13-($M$13*T15))))</f>
        <v>0.2</v>
      </c>
      <c r="AE15" s="320"/>
      <c r="AF15" s="320"/>
      <c r="AG15" s="295"/>
      <c r="AH15" s="295"/>
      <c r="AI15" s="189" t="s">
        <v>295</v>
      </c>
      <c r="AJ15" s="222" t="s">
        <v>482</v>
      </c>
      <c r="AK15" s="223"/>
      <c r="AL15" s="224">
        <v>44838</v>
      </c>
      <c r="AM15" s="224">
        <v>44926</v>
      </c>
      <c r="AN15" s="453"/>
    </row>
    <row r="16" spans="1:292" ht="66.75" customHeight="1" x14ac:dyDescent="0.25">
      <c r="A16" s="297">
        <v>3</v>
      </c>
      <c r="B16" s="297" t="s">
        <v>296</v>
      </c>
      <c r="C16" s="297" t="s">
        <v>285</v>
      </c>
      <c r="D16" s="221" t="s">
        <v>297</v>
      </c>
      <c r="E16" s="444" t="s">
        <v>298</v>
      </c>
      <c r="F16" s="444" t="s">
        <v>299</v>
      </c>
      <c r="G16" s="297" t="s">
        <v>266</v>
      </c>
      <c r="H16" s="295">
        <v>4</v>
      </c>
      <c r="I16" s="318" t="str">
        <f>IF(H16&lt;=2,'Tabla probabilidad'!$B$5,IF(H16&lt;=24,'Tabla probabilidad'!$B$6,IF(H16&lt;=500,'Tabla probabilidad'!$B$7,IF(H16&lt;=5000,'Tabla probabilidad'!$B$8,IF(H16&gt;5000,'Tabla probabilidad'!$B$9)))))</f>
        <v>Baja</v>
      </c>
      <c r="J16" s="320">
        <f>IF(H16&lt;=2,'Tabla probabilidad'!$D$5,IF(H16&lt;=24,'Tabla probabilidad'!$D$6,IF(H16&lt;=500,'Tabla probabilidad'!$D$7,IF(H16&lt;=5000,'Tabla probabilidad'!$D$8,IF(H16&gt;5000,'Tabla probabilidad'!$D$9)))))</f>
        <v>0.4</v>
      </c>
      <c r="K16" s="295" t="s">
        <v>300</v>
      </c>
      <c r="L16" s="295" t="str">
        <f>IF(K16="El riesgo afecta la imagen de alguna área de la organización","Leve",IF(K16="El riesgo afecta la imagen de la entidad internamente, de conocimiento general, nivel interno, alta dirección, contratista y/o de provedores","Menor",IF(K16="El riesgo afecta la imagen de la entidad con algunos usuarios de relevancia frente al logro de los objetivos","Moderado",IF(K16="El riesgo afecta la imagen de de la entidad con efecto publicitario sostenido a nivel del sector justicia","Mayor",IF(K16="El riesgo afecta la imagen de la entidad a nivel nacional, con efecto publicitarios sostenible a nivel país","Catastrófico",IF(K16="Impacto que afecte la ejecución presupuestal en un valor ≥0,5%.","Leve",IF(K16="Impacto que afecte la ejecución presupuestal en un valor ≥1%.","Menor",IF(K16="Impacto que afecte la ejecución presupuestal en un valor ≥5%.","Moderado",IF(K16="Impacto que afecte la ejecución presupuestal en un valor ≥20%.","Mayor",IF(K16="Impacto que afecte la ejecución presupuestal en un valor ≥50%.","Catastrófico",IF(K16="Incumplimiento máximo del 5% de la meta planeada","Leve",IF(K16="Incumplimiento máximo del 15% de la meta planeada","Menor",IF(K16="Incumplimiento máximo del 20% de la meta planeada","Moderado",IF(K16="Incumplimiento máximo del 50% de la meta planeada","Mayor",IF(K16="Incumplimiento máximo del 80% de la meta planeada","Catastrófico",IF(K16="Cualquier afectación a la violacion de los derechos de los ciudadanos se considera con consecuencias altas","Mayor",IF(K16="Cualquier afectación a la violacion de los derechos de los ciudadanos se considera con consecuencias desastrosas","Catastrófico",IF(K16="Afecta la Prestación del Servicio de Administración de Justicia en 5%","Leve",IF(K16="Afecta la Prestación del Servicio de Administración de Justicia en 10%","Menor",IF(K16="Afecta la Prestación del Servicio de Administración de Justicia en 15%","Moderado",IF(K16="Afecta la Prestación del Servicio de Administración de Justicia en 20%","Mayor",IF(K16="Afecta la Prestación del Servicio de Administración de Justicia en más del 50%","Catastrófico",IF(K16="Cualquier acto indebido de los servidores judiciales genera altas consecuencias para la entidad","Mayor",IF(K16="Cualquier acto indebido de los servidores judiciales genera consecuencias desastrosas para la entidad","Catastrófico",IF(K16="Si el hecho llegara a presentarse, tendría consecuencias o efectos mínimos sobre la entidad","Leve",IF(K16="Si el hecho llegara a presentarse, tendría bajo impacto o efecto sobre la entidad","Menor",IF(K16="Si el hecho llegara a presentarse, tendría medianas consecuencias o efectos sobre la entidad","Moderado",IF(K16="Si el hecho llegara a presentarse, tendría altas consecuencias o efectos sobre la entidad","Mayor",IF(K16="Si el hecho llegara a presentarse, tendría desastrosas consecuencias o efectos sobre la entidad","Catastrófico")))))))))))))))))))))))))))))</f>
        <v>Leve</v>
      </c>
      <c r="M16" s="295" t="str">
        <f>IF(K16="El riesgo afecta la imagen de alguna área de la organización","20%",IF(K16="El riesgo afecta la imagen de la entidad internamente, de conocimiento general, nivel interno, alta dirección, contratista y/o de provedores","40%",IF(K16="El riesgo afecta la imagen de la entidad con algunos usuarios de relevancia frente al logro de los objetivos","60%",IF(K16="El riesgo afecta la imagen de de la entidad con efecto publicitario sostenido a nivel del sector justicia","80%",IF(K16="El riesgo afecta la imagen de la entidad a nivel nacional, con efecto publicitarios sostenible a nivel país","100%",IF(K16="Impacto que afecte la ejecución presupuestal en un valor ≥0,5%.","20%",IF(K16="Impacto que afecte la ejecución presupuestal en un valor ≥1%.","40%",IF(K16="Impacto que afecte la ejecución presupuestal en un valor ≥5%.","60%",IF(K16="Impacto que afecte la ejecución presupuestal en un valor ≥20%.","80%",IF(K16="Impacto que afecte la ejecución presupuestal en un valor ≥50%.","100%",IF(K16="Incumplimiento máximo del 5% de la meta planeada","20%",IF(K16="Incumplimiento máximo del 15% de la meta planeada","40%",IF(K16="Incumplimiento máximo del 20% de la meta planeada","60%",IF(K16="Incumplimiento máximo del 50% de la meta planeada","80%",IF(K16="Incumplimiento máximo del 80% de la meta planeada","100%",IF(K16="Cualquier afectación a la violacion de los derechos de los ciudadanos se considera con consecuencias altas","80%",IF(K16="Cualquier afectación a la violacion de los derechos de los ciudadanos se considera con consecuencias desastrosas","100%",IF(K16="Afecta la Prestación del Servicio de Administración de Justicia en 5%","20%",IF(K16="Afecta la Prestación del Servicio de Administración de Justicia en 10%","40%",IF(K16="Afecta la Prestación del Servicio de Administración de Justicia en 15%","60%",IF(K16="Afecta la Prestación del Servicio de Administración de Justicia en 20%","80%",IF(K16="Afecta la Prestación del Servicio de Administración de Justicia en más del 50%","100%",IF(K16="Cualquier acto indebido de los servidores judiciales genera altas consecuencias para la entidad","80%",IF(K16="Cualquier acto indebido de los servidores judiciales genera consecuencias desastrosas para la entidad","100%",IF(K16="Si el hecho llegara a presentarse, tendría consecuencias o efectos mínimos sobre la entidad","20%",IF(K16="Si el hecho llegara a presentarse, tendría bajo impacto o efecto sobre la entidad","40%",IF(K16="Si el hecho llegara a presentarse, tendría medianas consecuencias o efectos sobre la entidad","60%",IF(K16="Si el hecho llegara a presentarse, tendría altas consecuencias o efectos sobre la entidad","80%",IF(K16="Si el hecho llegara a presentarse, tendría desastrosas consecuencias o efectos sobre la entidad","100%")))))))))))))))))))))))))))))</f>
        <v>20%</v>
      </c>
      <c r="N16" s="295" t="str">
        <f>VLOOKUP((I16&amp;L16),Hoja1!$B$4:$C$28,2,0)</f>
        <v>Bajo</v>
      </c>
      <c r="O16" s="193">
        <v>1</v>
      </c>
      <c r="P16" s="189" t="s">
        <v>301</v>
      </c>
      <c r="Q16" s="193" t="str">
        <f t="shared" si="0"/>
        <v>Probabilidad</v>
      </c>
      <c r="R16" s="193" t="s">
        <v>269</v>
      </c>
      <c r="S16" s="193" t="s">
        <v>270</v>
      </c>
      <c r="T16" s="194">
        <f>VLOOKUP(R16&amp;S16,Hoja1!$Q$4:$R$9,2,0)</f>
        <v>0.45</v>
      </c>
      <c r="U16" s="193" t="s">
        <v>271</v>
      </c>
      <c r="V16" s="193" t="s">
        <v>272</v>
      </c>
      <c r="W16" s="193" t="s">
        <v>273</v>
      </c>
      <c r="X16" s="194">
        <f>IF(Q16="Probabilidad",($J$16*T16),IF(Q16="Impacto"," "))</f>
        <v>0.18000000000000002</v>
      </c>
      <c r="Y16" s="194" t="str">
        <f>IF(Z16&lt;=20%,'Tabla probabilidad'!$B$5,IF(Z16&lt;=40%,'Tabla probabilidad'!$B$6,IF(Z16&lt;=60%,'Tabla probabilidad'!$B$7,IF(Z16&lt;=80%,'Tabla probabilidad'!$B$8,IF(Z16&lt;=100%,'Tabla probabilidad'!$B$9)))))</f>
        <v>Baja</v>
      </c>
      <c r="Z16" s="194">
        <f>IF(R16="Preventivo",(J16-(J16*T16)),IF(R16="Detectivo",(J16-(J16*T16)),IF(R16="Correctivo",(J16))))</f>
        <v>0.22</v>
      </c>
      <c r="AA16" s="320" t="str">
        <f>IF(AB16&lt;=20%,'Tabla probabilidad'!$B$5,IF(AB16&lt;=40%,'Tabla probabilidad'!$B$6,IF(AB16&lt;=60%,'Tabla probabilidad'!$B$7,IF(AB16&lt;=80%,'Tabla probabilidad'!$B$8,IF(AB16&lt;=100%,'Tabla probabilidad'!$B$9)))))</f>
        <v>Baja</v>
      </c>
      <c r="AB16" s="320">
        <f>AVERAGE(Z16:Z19)</f>
        <v>0.22</v>
      </c>
      <c r="AC16" s="194" t="str">
        <f t="shared" si="1"/>
        <v>Leve</v>
      </c>
      <c r="AD16" s="194">
        <f>IF(Q16="Probabilidad",(($M$16-0)),IF(Q16="Impacto",($M$16-($M$16*T16))))</f>
        <v>0.2</v>
      </c>
      <c r="AE16" s="320" t="str">
        <f>IF(AF16&lt;=20%,"Leve",IF(AF16&lt;=40%,"Menor",IF(AF16&lt;=60%,"Moderado",IF(AF16&lt;=80%,"Mayor",IF(AF16&lt;=100%,"Catastrófico")))))</f>
        <v>Leve</v>
      </c>
      <c r="AF16" s="320">
        <f>AVERAGE(AD16:AD19)</f>
        <v>0.2</v>
      </c>
      <c r="AG16" s="295" t="str">
        <f>VLOOKUP(AA16&amp;AE16,Hoja1!$B$4:$C$28,2,0)</f>
        <v>Bajo</v>
      </c>
      <c r="AH16" s="295" t="s">
        <v>274</v>
      </c>
      <c r="AI16" s="189" t="s">
        <v>301</v>
      </c>
      <c r="AJ16" s="222" t="s">
        <v>482</v>
      </c>
      <c r="AK16" s="223"/>
      <c r="AL16" s="224">
        <v>44838</v>
      </c>
      <c r="AM16" s="224">
        <v>44926</v>
      </c>
      <c r="AN16" s="188" t="s">
        <v>544</v>
      </c>
    </row>
    <row r="17" spans="1:40" ht="69" customHeight="1" x14ac:dyDescent="0.25">
      <c r="A17" s="297"/>
      <c r="B17" s="297"/>
      <c r="C17" s="297"/>
      <c r="D17" s="141" t="s">
        <v>302</v>
      </c>
      <c r="E17" s="444"/>
      <c r="F17" s="444"/>
      <c r="G17" s="297"/>
      <c r="H17" s="295"/>
      <c r="I17" s="318"/>
      <c r="J17" s="320"/>
      <c r="K17" s="295"/>
      <c r="L17" s="315"/>
      <c r="M17" s="315"/>
      <c r="N17" s="295"/>
      <c r="O17" s="193">
        <v>2</v>
      </c>
      <c r="P17" s="188" t="s">
        <v>303</v>
      </c>
      <c r="Q17" s="193" t="str">
        <f t="shared" si="0"/>
        <v>Probabilidad</v>
      </c>
      <c r="R17" s="193" t="s">
        <v>269</v>
      </c>
      <c r="S17" s="193" t="s">
        <v>270</v>
      </c>
      <c r="T17" s="194">
        <f>VLOOKUP(R17&amp;S17,Hoja1!$Q$4:$R$9,2,0)</f>
        <v>0.45</v>
      </c>
      <c r="U17" s="193" t="s">
        <v>271</v>
      </c>
      <c r="V17" s="193" t="s">
        <v>272</v>
      </c>
      <c r="W17" s="193" t="s">
        <v>273</v>
      </c>
      <c r="X17" s="194">
        <f>IF(Q17="Probabilidad",($J$16*T17),IF(Q17="Impacto"," "))</f>
        <v>0.18000000000000002</v>
      </c>
      <c r="Y17" s="194" t="str">
        <f>IF(Z17&lt;=20%,'Tabla probabilidad'!$B$5,IF(Z17&lt;=40%,'Tabla probabilidad'!$B$6,IF(Z17&lt;=60%,'Tabla probabilidad'!$B$7,IF(Z17&lt;=80%,'Tabla probabilidad'!$B$8,IF(Z17&lt;=100%,'Tabla probabilidad'!$B$9)))))</f>
        <v>Baja</v>
      </c>
      <c r="Z17" s="194">
        <f>IF(R17="Preventivo",(J16-(J16*T17)),IF(R17="Detectivo",(J16-(J16*T17)),IF(R17="Correctivo",(J16))))</f>
        <v>0.22</v>
      </c>
      <c r="AA17" s="320"/>
      <c r="AB17" s="320"/>
      <c r="AC17" s="194" t="str">
        <f t="shared" si="1"/>
        <v>Leve</v>
      </c>
      <c r="AD17" s="194">
        <f>IF(Q17="Probabilidad",(($M$16-0)),IF(Q17="Impacto",($M$16-($M$16*T17))))</f>
        <v>0.2</v>
      </c>
      <c r="AE17" s="320"/>
      <c r="AF17" s="320"/>
      <c r="AG17" s="295"/>
      <c r="AH17" s="295"/>
      <c r="AI17" s="188" t="s">
        <v>303</v>
      </c>
      <c r="AJ17" s="222" t="s">
        <v>482</v>
      </c>
      <c r="AK17" s="223"/>
      <c r="AL17" s="224">
        <v>44838</v>
      </c>
      <c r="AM17" s="224">
        <v>44926</v>
      </c>
      <c r="AN17" s="188" t="s">
        <v>492</v>
      </c>
    </row>
    <row r="18" spans="1:40" ht="75.75" customHeight="1" x14ac:dyDescent="0.25">
      <c r="A18" s="297"/>
      <c r="B18" s="297"/>
      <c r="C18" s="297"/>
      <c r="D18" s="141" t="s">
        <v>304</v>
      </c>
      <c r="E18" s="444"/>
      <c r="F18" s="444"/>
      <c r="G18" s="297"/>
      <c r="H18" s="295"/>
      <c r="I18" s="318"/>
      <c r="J18" s="320"/>
      <c r="K18" s="295"/>
      <c r="L18" s="315"/>
      <c r="M18" s="315"/>
      <c r="N18" s="295"/>
      <c r="O18" s="193">
        <v>3</v>
      </c>
      <c r="P18" s="189" t="s">
        <v>305</v>
      </c>
      <c r="Q18" s="193" t="str">
        <f t="shared" si="0"/>
        <v>Probabilidad</v>
      </c>
      <c r="R18" s="193" t="s">
        <v>269</v>
      </c>
      <c r="S18" s="193" t="s">
        <v>270</v>
      </c>
      <c r="T18" s="194">
        <f>VLOOKUP(R18&amp;S18,Hoja1!$Q$4:$R$9,2,0)</f>
        <v>0.45</v>
      </c>
      <c r="U18" s="193" t="s">
        <v>271</v>
      </c>
      <c r="V18" s="193" t="s">
        <v>272</v>
      </c>
      <c r="W18" s="193" t="s">
        <v>273</v>
      </c>
      <c r="X18" s="194">
        <f>IF(Q18="Probabilidad",($J$16*T18),IF(Q18="Impacto"," "))</f>
        <v>0.18000000000000002</v>
      </c>
      <c r="Y18" s="194" t="str">
        <f>IF(Z18&lt;=20%,'Tabla probabilidad'!$B$5,IF(Z18&lt;=40%,'Tabla probabilidad'!$B$6,IF(Z18&lt;=60%,'Tabla probabilidad'!$B$7,IF(Z18&lt;=80%,'Tabla probabilidad'!$B$8,IF(Z18&lt;=100%,'Tabla probabilidad'!$B$9)))))</f>
        <v>Baja</v>
      </c>
      <c r="Z18" s="194">
        <f>IF(R18="Preventivo",(J16-(J16*T18)),IF(R18="Detectivo",(J16-(J16*T18)),IF(R18="Correctivo",(J16))))</f>
        <v>0.22</v>
      </c>
      <c r="AA18" s="320"/>
      <c r="AB18" s="320"/>
      <c r="AC18" s="194" t="str">
        <f t="shared" si="1"/>
        <v>Leve</v>
      </c>
      <c r="AD18" s="194">
        <f>IF(Q18="Probabilidad",(($M$16-0)),IF(Q18="Impacto",($M$16-($M$16*T18))))</f>
        <v>0.2</v>
      </c>
      <c r="AE18" s="320"/>
      <c r="AF18" s="320"/>
      <c r="AG18" s="295"/>
      <c r="AH18" s="295"/>
      <c r="AI18" s="189" t="s">
        <v>305</v>
      </c>
      <c r="AJ18" s="222" t="s">
        <v>482</v>
      </c>
      <c r="AK18" s="223"/>
      <c r="AL18" s="224">
        <v>44838</v>
      </c>
      <c r="AM18" s="224">
        <v>44926</v>
      </c>
      <c r="AN18" s="188" t="s">
        <v>545</v>
      </c>
    </row>
    <row r="19" spans="1:40" ht="149.44999999999999" customHeight="1" x14ac:dyDescent="0.25">
      <c r="A19" s="297"/>
      <c r="B19" s="297"/>
      <c r="C19" s="297"/>
      <c r="D19" s="221" t="s">
        <v>494</v>
      </c>
      <c r="E19" s="444"/>
      <c r="F19" s="444"/>
      <c r="G19" s="297"/>
      <c r="H19" s="295"/>
      <c r="I19" s="318"/>
      <c r="J19" s="320"/>
      <c r="K19" s="295"/>
      <c r="L19" s="315"/>
      <c r="M19" s="315"/>
      <c r="N19" s="295"/>
      <c r="O19" s="193">
        <v>4</v>
      </c>
      <c r="P19" s="189" t="s">
        <v>307</v>
      </c>
      <c r="Q19" s="193" t="str">
        <f t="shared" si="0"/>
        <v>Probabilidad</v>
      </c>
      <c r="R19" s="193" t="s">
        <v>269</v>
      </c>
      <c r="S19" s="193" t="s">
        <v>270</v>
      </c>
      <c r="T19" s="194">
        <f>VLOOKUP(R19&amp;S19,Hoja1!$Q$4:$R$9,2,0)</f>
        <v>0.45</v>
      </c>
      <c r="U19" s="193" t="s">
        <v>271</v>
      </c>
      <c r="V19" s="193" t="s">
        <v>272</v>
      </c>
      <c r="W19" s="193" t="s">
        <v>273</v>
      </c>
      <c r="X19" s="194">
        <f>IF(Q19="Probabilidad",($J$16*T19),IF(Q19="Impacto"," "))</f>
        <v>0.18000000000000002</v>
      </c>
      <c r="Y19" s="194" t="str">
        <f>IF(Z19&lt;=20%,'Tabla probabilidad'!$B$5,IF(Z19&lt;=40%,'Tabla probabilidad'!$B$6,IF(Z19&lt;=60%,'Tabla probabilidad'!$B$7,IF(Z19&lt;=80%,'Tabla probabilidad'!$B$8,IF(Z19&lt;=100%,'Tabla probabilidad'!$B$9)))))</f>
        <v>Baja</v>
      </c>
      <c r="Z19" s="194">
        <f>IF(R19="Preventivo",(J16-(J16*T19)),IF(R19="Detectivo",(J16-(J16*T19)),IF(R19="Correctivo",(J16))))</f>
        <v>0.22</v>
      </c>
      <c r="AA19" s="320"/>
      <c r="AB19" s="320"/>
      <c r="AC19" s="194" t="str">
        <f t="shared" si="1"/>
        <v>Leve</v>
      </c>
      <c r="AD19" s="194">
        <f>IF(Q19="Probabilidad",(($M$16-0)),IF(Q19="Impacto",($M$16-($M$16*T19))))</f>
        <v>0.2</v>
      </c>
      <c r="AE19" s="320"/>
      <c r="AF19" s="320"/>
      <c r="AG19" s="295"/>
      <c r="AH19" s="295"/>
      <c r="AI19" s="189" t="s">
        <v>307</v>
      </c>
      <c r="AJ19" s="222" t="s">
        <v>482</v>
      </c>
      <c r="AK19" s="223"/>
      <c r="AL19" s="224">
        <v>44838</v>
      </c>
      <c r="AM19" s="224">
        <v>44926</v>
      </c>
      <c r="AN19" s="188" t="s">
        <v>546</v>
      </c>
    </row>
    <row r="20" spans="1:40" ht="118.5" customHeight="1" x14ac:dyDescent="0.25">
      <c r="A20" s="297">
        <v>4</v>
      </c>
      <c r="B20" s="297" t="s">
        <v>308</v>
      </c>
      <c r="C20" s="297" t="s">
        <v>285</v>
      </c>
      <c r="D20" s="221" t="s">
        <v>309</v>
      </c>
      <c r="E20" s="444" t="s">
        <v>310</v>
      </c>
      <c r="F20" s="444" t="s">
        <v>311</v>
      </c>
      <c r="G20" s="297" t="s">
        <v>266</v>
      </c>
      <c r="H20" s="297">
        <v>4</v>
      </c>
      <c r="I20" s="318" t="str">
        <f>IF(H20&lt;=2,'Tabla probabilidad'!$B$5,IF(H20&lt;=24,'Tabla probabilidad'!$B$6,IF(H20&lt;=500,'Tabla probabilidad'!$B$7,IF(H20&lt;=5000,'Tabla probabilidad'!$B$8,IF(H20&gt;5000,'Tabla probabilidad'!$B$9)))))</f>
        <v>Baja</v>
      </c>
      <c r="J20" s="320">
        <f>IF(H20&lt;=2,'Tabla probabilidad'!$D$5,IF(H20&lt;=24,'Tabla probabilidad'!$D$6,IF(H20&lt;=500,'Tabla probabilidad'!$D$7,IF(H20&lt;=5000,'Tabla probabilidad'!$D$8,IF(H20&gt;5000,'Tabla probabilidad'!$D$9)))))</f>
        <v>0.4</v>
      </c>
      <c r="K20" s="295" t="s">
        <v>267</v>
      </c>
      <c r="L20" s="295" t="str">
        <f>IF(K20="El riesgo afecta la imagen de alguna área de la organización","Leve",IF(K20="El riesgo afecta la imagen de la entidad internamente, de conocimiento general, nivel interno, alta dirección, contratista y/o de provedores","Menor",IF(K20="El riesgo afecta la imagen de la entidad con algunos usuarios de relevancia frente al logro de los objetivos","Moderado",IF(K20="El riesgo afecta la imagen de de la entidad con efecto publicitario sostenido a nivel del sector justicia","Mayor",IF(K20="El riesgo afecta la imagen de la entidad a nivel nacional, con efecto publicitarios sostenible a nivel país","Catastrófico",IF(K20="Impacto que afecte la ejecución presupuestal en un valor ≥0,5%.","Leve",IF(K20="Impacto que afecte la ejecución presupuestal en un valor ≥1%.","Menor",IF(K20="Impacto que afecte la ejecución presupuestal en un valor ≥5%.","Moderado",IF(K20="Impacto que afecte la ejecución presupuestal en un valor ≥20%.","Mayor",IF(K20="Impacto que afecte la ejecución presupuestal en un valor ≥50%.","Catastrófico",IF(K20="Incumplimiento máximo del 5% de la meta planeada","Leve",IF(K20="Incumplimiento máximo del 15% de la meta planeada","Menor",IF(K20="Incumplimiento máximo del 20% de la meta planeada","Moderado",IF(K20="Incumplimiento máximo del 50% de la meta planeada","Mayor",IF(K20="Incumplimiento máximo del 80% de la meta planeada","Catastrófico",IF(K20="Cualquier afectación a la violacion de los derechos de los ciudadanos se considera con consecuencias altas","Mayor",IF(K20="Cualquier afectación a la violacion de los derechos de los ciudadanos se considera con consecuencias desastrosas","Catastrófico",IF(K20="Afecta la Prestación del Servicio de Administración de Justicia en 5%","Leve",IF(K20="Afecta la Prestación del Servicio de Administración de Justicia en 10%","Menor",IF(K20="Afecta la Prestación del Servicio de Administración de Justicia en 15%","Moderado",IF(K20="Afecta la Prestación del Servicio de Administración de Justicia en 20%","Mayor",IF(K20="Afecta la Prestación del Servicio de Administración de Justicia en más del 50%","Catastrófico",IF(K20="Cualquier acto indebido de los servidores judiciales genera altas consecuencias para la entidad","Mayor",IF(K20="Cualquier acto indebido de los servidores judiciales genera consecuencias desastrosas para la entidad","Catastrófico",IF(K20="Si el hecho llegara a presentarse, tendría consecuencias o efectos mínimos sobre la entidad","Leve",IF(K20="Si el hecho llegara a presentarse, tendría bajo impacto o efecto sobre la entidad","Menor",IF(K20="Si el hecho llegara a presentarse, tendría medianas consecuencias o efectos sobre la entidad","Moderado",IF(K20="Si el hecho llegara a presentarse, tendría altas consecuencias o efectos sobre la entidad","Mayor",IF(K20="Si el hecho llegara a presentarse, tendría desastrosas consecuencias o efectos sobre la entidad","Catastrófico")))))))))))))))))))))))))))))</f>
        <v>Menor</v>
      </c>
      <c r="M20" s="295" t="str">
        <f>IF(K20="El riesgo afecta la imagen de alguna área de la organización","20%",IF(K20="El riesgo afecta la imagen de la entidad internamente, de conocimiento general, nivel interno, alta dirección, contratista y/o de provedores","40%",IF(K20="El riesgo afecta la imagen de la entidad con algunos usuarios de relevancia frente al logro de los objetivos","60%",IF(K20="El riesgo afecta la imagen de de la entidad con efecto publicitario sostenido a nivel del sector justicia","80%",IF(K20="El riesgo afecta la imagen de la entidad a nivel nacional, con efecto publicitarios sostenible a nivel país","100%",IF(K20="Impacto que afecte la ejecución presupuestal en un valor ≥0,5%.","20%",IF(K20="Impacto que afecte la ejecución presupuestal en un valor ≥1%.","40%",IF(K20="Impacto que afecte la ejecución presupuestal en un valor ≥5%.","60%",IF(K20="Impacto que afecte la ejecución presupuestal en un valor ≥20%.","80%",IF(K20="Impacto que afecte la ejecución presupuestal en un valor ≥50%.","100%",IF(K20="Incumplimiento máximo del 5% de la meta planeada","20%",IF(K20="Incumplimiento máximo del 15% de la meta planeada","40%",IF(K20="Incumplimiento máximo del 20% de la meta planeada","60%",IF(K20="Incumplimiento máximo del 50% de la meta planeada","80%",IF(K20="Incumplimiento máximo del 80% de la meta planeada","100%",IF(K20="Cualquier afectación a la violacion de los derechos de los ciudadanos se considera con consecuencias altas","80%",IF(K20="Cualquier afectación a la violacion de los derechos de los ciudadanos se considera con consecuencias desastrosas","100%",IF(K20="Afecta la Prestación del Servicio de Administración de Justicia en 5%","20%",IF(K20="Afecta la Prestación del Servicio de Administración de Justicia en 10%","40%",IF(K20="Afecta la Prestación del Servicio de Administración de Justicia en 15%","60%",IF(K20="Afecta la Prestación del Servicio de Administración de Justicia en 20%","80%",IF(K20="Afecta la Prestación del Servicio de Administración de Justicia en más del 50%","100%",IF(K20="Cualquier acto indebido de los servidores judiciales genera altas consecuencias para la entidad","80%",IF(K20="Cualquier acto indebido de los servidores judiciales genera consecuencias desastrosas para la entidad","100%",IF(K20="Si el hecho llegara a presentarse, tendría consecuencias o efectos mínimos sobre la entidad","20%",IF(K20="Si el hecho llegara a presentarse, tendría bajo impacto o efecto sobre la entidad","40%",IF(K20="Si el hecho llegara a presentarse, tendría medianas consecuencias o efectos sobre la entidad","60%",IF(K20="Si el hecho llegara a presentarse, tendría altas consecuencias o efectos sobre la entidad","80%",IF(K20="Si el hecho llegara a presentarse, tendría desastrosas consecuencias o efectos sobre la entidad","100%")))))))))))))))))))))))))))))</f>
        <v>40%</v>
      </c>
      <c r="N20" s="295" t="str">
        <f>VLOOKUP((I20&amp;L20),Hoja1!$B$4:$C$28,2,0)</f>
        <v>Moderado</v>
      </c>
      <c r="O20" s="193">
        <v>1</v>
      </c>
      <c r="P20" s="189" t="s">
        <v>312</v>
      </c>
      <c r="Q20" s="193" t="str">
        <f t="shared" si="0"/>
        <v>Probabilidad</v>
      </c>
      <c r="R20" s="193" t="s">
        <v>269</v>
      </c>
      <c r="S20" s="193" t="s">
        <v>270</v>
      </c>
      <c r="T20" s="194">
        <f>VLOOKUP(R20&amp;S20,Hoja1!$Q$4:$R$9,2,0)</f>
        <v>0.45</v>
      </c>
      <c r="U20" s="193" t="s">
        <v>271</v>
      </c>
      <c r="V20" s="193" t="s">
        <v>272</v>
      </c>
      <c r="W20" s="193" t="s">
        <v>273</v>
      </c>
      <c r="X20" s="194">
        <f>IF(Q20="Probabilidad",($J$20*T20),IF(Q20="Impacto"," "))</f>
        <v>0.18000000000000002</v>
      </c>
      <c r="Y20" s="194" t="str">
        <f>IF(Z20&lt;=20%,'Tabla probabilidad'!$B$5,IF(Z20&lt;=40%,'Tabla probabilidad'!$B$6,IF(Z20&lt;=60%,'Tabla probabilidad'!$B$7,IF(Z20&lt;=80%,'Tabla probabilidad'!$B$8,IF(Z20&lt;=100%,'Tabla probabilidad'!$B$9)))))</f>
        <v>Baja</v>
      </c>
      <c r="Z20" s="194">
        <f>IF(R20="Preventivo",(J20-(J20*T20)),IF(R20="Detectivo",(J20-(J20*T20)),IF(R20="Correctivo",(J20))))</f>
        <v>0.22</v>
      </c>
      <c r="AA20" s="320" t="str">
        <f>IF(AB20&lt;=20%,'Tabla probabilidad'!$B$5,IF(AB20&lt;=40%,'Tabla probabilidad'!$B$6,IF(AB20&lt;=60%,'Tabla probabilidad'!$B$7,IF(AB20&lt;=80%,'Tabla probabilidad'!$B$8,IF(AB20&lt;=100%,'Tabla probabilidad'!$B$9)))))</f>
        <v>Baja</v>
      </c>
      <c r="AB20" s="320">
        <f>AVERAGE(Z20:Z23)</f>
        <v>0.23</v>
      </c>
      <c r="AC20" s="194" t="str">
        <f t="shared" si="1"/>
        <v>Menor</v>
      </c>
      <c r="AD20" s="194">
        <f>IF(Q20="Probabilidad",(($M$20-0)),IF(Q20="Impacto",($M$20-($M$20*T20))))</f>
        <v>0.4</v>
      </c>
      <c r="AE20" s="320" t="str">
        <f>IF(AF20&lt;=20%,"Leve",IF(AF20&lt;=40%,"Menor",IF(AF20&lt;=60%,"Moderado",IF(AF20&lt;=80%,"Mayor",IF(AF20&lt;=100%,"Catastrófico")))))</f>
        <v>Menor</v>
      </c>
      <c r="AF20" s="320">
        <f>AVERAGE(AD20:AD23)</f>
        <v>0.4</v>
      </c>
      <c r="AG20" s="295" t="str">
        <f>VLOOKUP(AA20&amp;AE20,Hoja1!$B$4:$C$28,2,0)</f>
        <v>Moderado</v>
      </c>
      <c r="AH20" s="295" t="s">
        <v>274</v>
      </c>
      <c r="AI20" s="189" t="s">
        <v>312</v>
      </c>
      <c r="AJ20" s="222" t="s">
        <v>482</v>
      </c>
      <c r="AK20" s="223"/>
      <c r="AL20" s="224">
        <v>44838</v>
      </c>
      <c r="AM20" s="224">
        <v>44926</v>
      </c>
      <c r="AN20" s="188" t="s">
        <v>547</v>
      </c>
    </row>
    <row r="21" spans="1:40" ht="63.75" customHeight="1" x14ac:dyDescent="0.25">
      <c r="A21" s="297"/>
      <c r="B21" s="297"/>
      <c r="C21" s="297"/>
      <c r="D21" s="221" t="s">
        <v>313</v>
      </c>
      <c r="E21" s="444"/>
      <c r="F21" s="444"/>
      <c r="G21" s="297"/>
      <c r="H21" s="297"/>
      <c r="I21" s="318"/>
      <c r="J21" s="320"/>
      <c r="K21" s="295"/>
      <c r="L21" s="315"/>
      <c r="M21" s="315"/>
      <c r="N21" s="295"/>
      <c r="O21" s="193">
        <v>2</v>
      </c>
      <c r="P21" s="189" t="s">
        <v>314</v>
      </c>
      <c r="Q21" s="193" t="str">
        <f t="shared" si="0"/>
        <v>Probabilidad</v>
      </c>
      <c r="R21" s="193" t="s">
        <v>269</v>
      </c>
      <c r="S21" s="193" t="s">
        <v>270</v>
      </c>
      <c r="T21" s="194">
        <f>VLOOKUP(R21&amp;S21,Hoja1!$Q$4:$R$9,2,0)</f>
        <v>0.45</v>
      </c>
      <c r="U21" s="193" t="s">
        <v>271</v>
      </c>
      <c r="V21" s="193" t="s">
        <v>272</v>
      </c>
      <c r="W21" s="193" t="s">
        <v>273</v>
      </c>
      <c r="X21" s="194">
        <f>IF(Q21="Probabilidad",($J$20*T21),IF(Q21="Impacto"," "))</f>
        <v>0.18000000000000002</v>
      </c>
      <c r="Y21" s="194" t="str">
        <f>IF(Z21&lt;=20%,'Tabla probabilidad'!$B$5,IF(Z21&lt;=40%,'Tabla probabilidad'!$B$6,IF(Z21&lt;=60%,'Tabla probabilidad'!$B$7,IF(Z21&lt;=80%,'Tabla probabilidad'!$B$8,IF(Z21&lt;=100%,'Tabla probabilidad'!$B$9)))))</f>
        <v>Baja</v>
      </c>
      <c r="Z21" s="194">
        <f>IF(R21="Preventivo",(J20-(J20*T21)),IF(R21="Detectivo",(J20-(J20*T21)),IF(R21="Correctivo",(J20))))</f>
        <v>0.22</v>
      </c>
      <c r="AA21" s="320"/>
      <c r="AB21" s="320"/>
      <c r="AC21" s="194" t="str">
        <f t="shared" si="1"/>
        <v>Menor</v>
      </c>
      <c r="AD21" s="194">
        <f>IF(Q21="Probabilidad",(($M$20-0)),IF(Q21="Impacto",($M$20-($M$20*T21))))</f>
        <v>0.4</v>
      </c>
      <c r="AE21" s="320"/>
      <c r="AF21" s="320"/>
      <c r="AG21" s="295"/>
      <c r="AH21" s="295"/>
      <c r="AI21" s="189" t="s">
        <v>314</v>
      </c>
      <c r="AJ21" s="222" t="s">
        <v>482</v>
      </c>
      <c r="AK21" s="223"/>
      <c r="AL21" s="224">
        <v>44838</v>
      </c>
      <c r="AM21" s="224">
        <v>44926</v>
      </c>
      <c r="AN21" s="188" t="s">
        <v>548</v>
      </c>
    </row>
    <row r="22" spans="1:40" ht="105" x14ac:dyDescent="0.25">
      <c r="A22" s="297"/>
      <c r="B22" s="297"/>
      <c r="C22" s="297"/>
      <c r="D22" s="221" t="s">
        <v>315</v>
      </c>
      <c r="E22" s="444"/>
      <c r="F22" s="444"/>
      <c r="G22" s="297"/>
      <c r="H22" s="297"/>
      <c r="I22" s="318"/>
      <c r="J22" s="320"/>
      <c r="K22" s="295"/>
      <c r="L22" s="315"/>
      <c r="M22" s="315"/>
      <c r="N22" s="295"/>
      <c r="O22" s="193">
        <v>3</v>
      </c>
      <c r="P22" s="189" t="s">
        <v>515</v>
      </c>
      <c r="Q22" s="193" t="str">
        <f t="shared" si="0"/>
        <v>Probabilidad</v>
      </c>
      <c r="R22" s="193" t="s">
        <v>269</v>
      </c>
      <c r="S22" s="193" t="s">
        <v>270</v>
      </c>
      <c r="T22" s="194">
        <f>VLOOKUP(R22&amp;S22,Hoja1!$Q$4:$R$9,2,0)</f>
        <v>0.45</v>
      </c>
      <c r="U22" s="193" t="s">
        <v>271</v>
      </c>
      <c r="V22" s="193" t="s">
        <v>272</v>
      </c>
      <c r="W22" s="193" t="s">
        <v>273</v>
      </c>
      <c r="X22" s="194">
        <f>IF(Q22="Probabilidad",($J$20*T22),IF(Q22="Impacto"," "))</f>
        <v>0.18000000000000002</v>
      </c>
      <c r="Y22" s="194" t="str">
        <f>IF(Z22&lt;=20%,'Tabla probabilidad'!$B$5,IF(Z22&lt;=40%,'Tabla probabilidad'!$B$6,IF(Z22&lt;=60%,'Tabla probabilidad'!$B$7,IF(Z22&lt;=80%,'Tabla probabilidad'!$B$8,IF(Z22&lt;=100%,'Tabla probabilidad'!$B$9)))))</f>
        <v>Baja</v>
      </c>
      <c r="Z22" s="194">
        <f>IF(R22="Preventivo",(J20-(J20*T22)),IF(R22="Detectivo",(J20-(J20*T22)),IF(R22="Correctivo",(J20))))</f>
        <v>0.22</v>
      </c>
      <c r="AA22" s="320"/>
      <c r="AB22" s="320"/>
      <c r="AC22" s="194" t="str">
        <f t="shared" si="1"/>
        <v>Menor</v>
      </c>
      <c r="AD22" s="194">
        <f>IF(Q22="Probabilidad",(($M$20-0)),IF(Q22="Impacto",($M$20-($M$20*T22))))</f>
        <v>0.4</v>
      </c>
      <c r="AE22" s="320"/>
      <c r="AF22" s="320"/>
      <c r="AG22" s="295"/>
      <c r="AH22" s="295"/>
      <c r="AI22" s="189" t="s">
        <v>515</v>
      </c>
      <c r="AJ22" s="222" t="s">
        <v>482</v>
      </c>
      <c r="AK22" s="223"/>
      <c r="AL22" s="224">
        <v>44838</v>
      </c>
      <c r="AM22" s="224">
        <v>44926</v>
      </c>
      <c r="AN22" s="188" t="s">
        <v>497</v>
      </c>
    </row>
    <row r="23" spans="1:40" ht="68.25" customHeight="1" x14ac:dyDescent="0.25">
      <c r="A23" s="297"/>
      <c r="B23" s="297"/>
      <c r="C23" s="297"/>
      <c r="D23" s="221" t="s">
        <v>317</v>
      </c>
      <c r="E23" s="444"/>
      <c r="F23" s="444"/>
      <c r="G23" s="297"/>
      <c r="H23" s="297"/>
      <c r="I23" s="318"/>
      <c r="J23" s="320"/>
      <c r="K23" s="295"/>
      <c r="L23" s="315"/>
      <c r="M23" s="315"/>
      <c r="N23" s="295"/>
      <c r="O23" s="193">
        <v>4</v>
      </c>
      <c r="P23" s="188" t="s">
        <v>516</v>
      </c>
      <c r="Q23" s="193" t="str">
        <f t="shared" si="0"/>
        <v>Probabilidad</v>
      </c>
      <c r="R23" s="193" t="s">
        <v>319</v>
      </c>
      <c r="S23" s="193" t="s">
        <v>270</v>
      </c>
      <c r="T23" s="194">
        <f>VLOOKUP(R23&amp;S23,Hoja1!$Q$4:$R$9,2,0)</f>
        <v>0.35</v>
      </c>
      <c r="U23" s="193" t="s">
        <v>271</v>
      </c>
      <c r="V23" s="193" t="s">
        <v>272</v>
      </c>
      <c r="W23" s="193" t="s">
        <v>273</v>
      </c>
      <c r="X23" s="194">
        <f>IF(Q23="Probabilidad",($J$20*T23),IF(Q23="Impacto"," "))</f>
        <v>0.13999999999999999</v>
      </c>
      <c r="Y23" s="194" t="str">
        <f>IF(Z23&lt;=20%,'Tabla probabilidad'!$B$5,IF(Z23&lt;=40%,'Tabla probabilidad'!$B$6,IF(Z23&lt;=60%,'Tabla probabilidad'!$B$7,IF(Z23&lt;=80%,'Tabla probabilidad'!$B$8,IF(Z23&lt;=100%,'Tabla probabilidad'!$B$9)))))</f>
        <v>Baja</v>
      </c>
      <c r="Z23" s="194">
        <f>IF(R23="Preventivo",(J20-(J20*T23)),IF(R23="Detectivo",(J20-(J20*T23)),IF(R23="Correctivo",(J20))))</f>
        <v>0.26</v>
      </c>
      <c r="AA23" s="320"/>
      <c r="AB23" s="320"/>
      <c r="AC23" s="194" t="str">
        <f t="shared" si="1"/>
        <v>Menor</v>
      </c>
      <c r="AD23" s="194">
        <f>IF(Q23="Probabilidad",(($M$20-0)),IF(Q23="Impacto",($M$20-($M$20*T23))))</f>
        <v>0.4</v>
      </c>
      <c r="AE23" s="320"/>
      <c r="AF23" s="320"/>
      <c r="AG23" s="295"/>
      <c r="AH23" s="295"/>
      <c r="AI23" s="188" t="s">
        <v>517</v>
      </c>
      <c r="AJ23" s="222" t="s">
        <v>482</v>
      </c>
      <c r="AK23" s="223"/>
      <c r="AL23" s="224">
        <v>44838</v>
      </c>
      <c r="AM23" s="224">
        <v>44926</v>
      </c>
      <c r="AN23" s="188" t="s">
        <v>518</v>
      </c>
    </row>
    <row r="24" spans="1:40" ht="38.25" customHeight="1" x14ac:dyDescent="0.25">
      <c r="A24" s="297">
        <v>5</v>
      </c>
      <c r="B24" s="297" t="s">
        <v>320</v>
      </c>
      <c r="C24" s="297" t="s">
        <v>285</v>
      </c>
      <c r="D24" s="221" t="s">
        <v>321</v>
      </c>
      <c r="E24" s="444" t="s">
        <v>519</v>
      </c>
      <c r="F24" s="444" t="s">
        <v>520</v>
      </c>
      <c r="G24" s="297" t="s">
        <v>324</v>
      </c>
      <c r="H24" s="297">
        <v>4</v>
      </c>
      <c r="I24" s="318" t="str">
        <f>IF(H24&lt;=2,'Tabla probabilidad'!$B$5,IF(H24&lt;=24,'Tabla probabilidad'!$B$6,IF(H24&lt;=500,'Tabla probabilidad'!$B$7,IF(H24&lt;=5000,'Tabla probabilidad'!$B$8,IF(H24&gt;5000,'Tabla probabilidad'!$B$9)))))</f>
        <v>Baja</v>
      </c>
      <c r="J24" s="320">
        <f>IF(H24&lt;=2,'Tabla probabilidad'!$D$5,IF(H24&lt;=24,'Tabla probabilidad'!$D$6,IF(H24&lt;=500,'Tabla probabilidad'!$D$7,IF(H24&lt;=5000,'Tabla probabilidad'!$D$8,IF(H24&gt;5000,'Tabla probabilidad'!$D$9)))))</f>
        <v>0.4</v>
      </c>
      <c r="K24" s="295" t="s">
        <v>300</v>
      </c>
      <c r="L24" s="295" t="str">
        <f>IF(K24="El riesgo afecta la imagen de alguna área de la organización","Leve",IF(K24="El riesgo afecta la imagen de la entidad internamente, de conocimiento general, nivel interno, alta dirección, contratista y/o de provedores","Menor",IF(K24="El riesgo afecta la imagen de la entidad con algunos usuarios de relevancia frente al logro de los objetivos","Moderado",IF(K24="El riesgo afecta la imagen de de la entidad con efecto publicitario sostenido a nivel del sector justicia","Mayor",IF(K24="El riesgo afecta la imagen de la entidad a nivel nacional, con efecto publicitarios sostenible a nivel país","Catastrófico",IF(K24="Impacto que afecte la ejecución presupuestal en un valor ≥0,5%.","Leve",IF(K24="Impacto que afecte la ejecución presupuestal en un valor ≥1%.","Menor",IF(K24="Impacto que afecte la ejecución presupuestal en un valor ≥5%.","Moderado",IF(K24="Impacto que afecte la ejecución presupuestal en un valor ≥20%.","Mayor",IF(K24="Impacto que afecte la ejecución presupuestal en un valor ≥50%.","Catastrófico",IF(K24="Incumplimiento máximo del 5% de la meta planeada","Leve",IF(K24="Incumplimiento máximo del 15% de la meta planeada","Menor",IF(K24="Incumplimiento máximo del 20% de la meta planeada","Moderado",IF(K24="Incumplimiento máximo del 50% de la meta planeada","Mayor",IF(K24="Incumplimiento máximo del 80% de la meta planeada","Catastrófico",IF(K24="Cualquier afectación a la violacion de los derechos de los ciudadanos se considera con consecuencias altas","Mayor",IF(K24="Cualquier afectación a la violacion de los derechos de los ciudadanos se considera con consecuencias desastrosas","Catastrófico",IF(K24="Afecta la Prestación del Servicio de Administración de Justicia en 5%","Leve",IF(K24="Afecta la Prestación del Servicio de Administración de Justicia en 10%","Menor",IF(K24="Afecta la Prestación del Servicio de Administración de Justicia en 15%","Moderado",IF(K24="Afecta la Prestación del Servicio de Administración de Justicia en 20%","Mayor",IF(K24="Afecta la Prestación del Servicio de Administración de Justicia en más del 50%","Catastrófico",IF(K24="Cualquier acto indebido de los servidores judiciales genera altas consecuencias para la entidad","Mayor",IF(K24="Cualquier acto indebido de los servidores judiciales genera consecuencias desastrosas para la entidad","Catastrófico",IF(K24="Si el hecho llegara a presentarse, tendría consecuencias o efectos mínimos sobre la entidad","Leve",IF(K24="Si el hecho llegara a presentarse, tendría bajo impacto o efecto sobre la entidad","Menor",IF(K24="Si el hecho llegara a presentarse, tendría medianas consecuencias o efectos sobre la entidad","Moderado",IF(K24="Si el hecho llegara a presentarse, tendría altas consecuencias o efectos sobre la entidad","Mayor",IF(K24="Si el hecho llegara a presentarse, tendría desastrosas consecuencias o efectos sobre la entidad","Catastrófico")))))))))))))))))))))))))))))</f>
        <v>Leve</v>
      </c>
      <c r="M24" s="295" t="str">
        <f>IF(K24="El riesgo afecta la imagen de alguna área de la organización","20%",IF(K24="El riesgo afecta la imagen de la entidad internamente, de conocimiento general, nivel interno, alta dirección, contratista y/o de provedores","40%",IF(K24="El riesgo afecta la imagen de la entidad con algunos usuarios de relevancia frente al logro de los objetivos","60%",IF(K24="El riesgo afecta la imagen de de la entidad con efecto publicitario sostenido a nivel del sector justicia","80%",IF(K24="El riesgo afecta la imagen de la entidad a nivel nacional, con efecto publicitarios sostenible a nivel país","100%",IF(K24="Impacto que afecte la ejecución presupuestal en un valor ≥0,5%.","20%",IF(K24="Impacto que afecte la ejecución presupuestal en un valor ≥1%.","40%",IF(K24="Impacto que afecte la ejecución presupuestal en un valor ≥5%.","60%",IF(K24="Impacto que afecte la ejecución presupuestal en un valor ≥20%.","80%",IF(K24="Impacto que afecte la ejecución presupuestal en un valor ≥50%.","100%",IF(K24="Incumplimiento máximo del 5% de la meta planeada","20%",IF(K24="Incumplimiento máximo del 15% de la meta planeada","40%",IF(K24="Incumplimiento máximo del 20% de la meta planeada","60%",IF(K24="Incumplimiento máximo del 50% de la meta planeada","80%",IF(K24="Incumplimiento máximo del 80% de la meta planeada","100%",IF(K24="Cualquier afectación a la violacion de los derechos de los ciudadanos se considera con consecuencias altas","80%",IF(K24="Cualquier afectación a la violacion de los derechos de los ciudadanos se considera con consecuencias desastrosas","100%",IF(K24="Afecta la Prestación del Servicio de Administración de Justicia en 5%","20%",IF(K24="Afecta la Prestación del Servicio de Administración de Justicia en 10%","40%",IF(K24="Afecta la Prestación del Servicio de Administración de Justicia en 15%","60%",IF(K24="Afecta la Prestación del Servicio de Administración de Justicia en 20%","80%",IF(K24="Afecta la Prestación del Servicio de Administración de Justicia en más del 50%","100%",IF(K24="Cualquier acto indebido de los servidores judiciales genera altas consecuencias para la entidad","80%",IF(K24="Cualquier acto indebido de los servidores judiciales genera consecuencias desastrosas para la entidad","100%",IF(K24="Si el hecho llegara a presentarse, tendría consecuencias o efectos mínimos sobre la entidad","20%",IF(K24="Si el hecho llegara a presentarse, tendría bajo impacto o efecto sobre la entidad","40%",IF(K24="Si el hecho llegara a presentarse, tendría medianas consecuencias o efectos sobre la entidad","60%",IF(K24="Si el hecho llegara a presentarse, tendría altas consecuencias o efectos sobre la entidad","80%",IF(K24="Si el hecho llegara a presentarse, tendría desastrosas consecuencias o efectos sobre la entidad","100%")))))))))))))))))))))))))))))</f>
        <v>20%</v>
      </c>
      <c r="N24" s="295" t="str">
        <f>VLOOKUP((I24&amp;L24),Hoja1!$B$4:$C$28,2,0)</f>
        <v>Bajo</v>
      </c>
      <c r="O24" s="193">
        <v>1</v>
      </c>
      <c r="P24" s="189" t="s">
        <v>325</v>
      </c>
      <c r="Q24" s="193" t="str">
        <f t="shared" si="0"/>
        <v>Probabilidad</v>
      </c>
      <c r="R24" s="193" t="s">
        <v>269</v>
      </c>
      <c r="S24" s="193" t="s">
        <v>270</v>
      </c>
      <c r="T24" s="194">
        <f>VLOOKUP(R24&amp;S24,Hoja1!$Q$4:$R$9,2,0)</f>
        <v>0.45</v>
      </c>
      <c r="U24" s="193" t="s">
        <v>271</v>
      </c>
      <c r="V24" s="193" t="s">
        <v>272</v>
      </c>
      <c r="W24" s="193" t="s">
        <v>273</v>
      </c>
      <c r="X24" s="194">
        <f>IF(Q24="Probabilidad",($J$24*T24),IF(Q24="Impacto"," "))</f>
        <v>0.18000000000000002</v>
      </c>
      <c r="Y24" s="194" t="str">
        <f>IF(Z24&lt;=20%,'Tabla probabilidad'!$B$5,IF(Z24&lt;=40%,'Tabla probabilidad'!$B$6,IF(Z24&lt;=60%,'Tabla probabilidad'!$B$7,IF(Z24&lt;=80%,'Tabla probabilidad'!$B$8,IF(Z24&lt;=100%,'Tabla probabilidad'!$B$9)))))</f>
        <v>Baja</v>
      </c>
      <c r="Z24" s="194">
        <f>IF(R24="Preventivo",(J24-(J24*T24)),IF(R24="Detectivo",(J24-(J24*T24)),IF(R24="Correctivo",(J24))))</f>
        <v>0.22</v>
      </c>
      <c r="AA24" s="320" t="str">
        <f>IF(AB24&lt;=20%,'Tabla probabilidad'!$B$5,IF(AB24&lt;=40%,'Tabla probabilidad'!$B$6,IF(AB24&lt;=60%,'Tabla probabilidad'!$B$7,IF(AB24&lt;=80%,'Tabla probabilidad'!$B$8,IF(AB24&lt;=100%,'Tabla probabilidad'!$B$9)))))</f>
        <v>Muy Baja</v>
      </c>
      <c r="AB24" s="320">
        <f>AVERAGE(Z24:Z28)</f>
        <v>0.11</v>
      </c>
      <c r="AC24" s="194" t="str">
        <f t="shared" si="1"/>
        <v>Leve</v>
      </c>
      <c r="AD24" s="194">
        <f>IF(Q24="Probabilidad",(($M$24-0)),IF(Q24="Impacto",($M$24-($M$24*T24))))</f>
        <v>0.2</v>
      </c>
      <c r="AE24" s="320" t="str">
        <f>IF(AF24&lt;=20%,"Leve",IF(AF24&lt;=40%,"Menor",IF(AF24&lt;=60%,"Moderado",IF(AF24&lt;=80%,"Mayor",IF(AF24&lt;=100%,"Catastrófico")))))</f>
        <v>Leve</v>
      </c>
      <c r="AF24" s="320">
        <f>AVERAGE(AD24:AD28)</f>
        <v>0.2</v>
      </c>
      <c r="AG24" s="295" t="str">
        <f>VLOOKUP(AA24&amp;AE24,Hoja1!$B$4:$C$28,2,0)</f>
        <v>Bajo</v>
      </c>
      <c r="AH24" s="295" t="s">
        <v>326</v>
      </c>
      <c r="AI24" s="189" t="s">
        <v>325</v>
      </c>
      <c r="AJ24" s="222" t="s">
        <v>482</v>
      </c>
      <c r="AK24" s="223"/>
      <c r="AL24" s="224">
        <v>44838</v>
      </c>
      <c r="AM24" s="224">
        <v>44926</v>
      </c>
      <c r="AN24" s="188" t="s">
        <v>521</v>
      </c>
    </row>
    <row r="25" spans="1:40" ht="66.75" customHeight="1" x14ac:dyDescent="0.25">
      <c r="A25" s="297"/>
      <c r="B25" s="297"/>
      <c r="C25" s="297"/>
      <c r="D25" s="221" t="s">
        <v>522</v>
      </c>
      <c r="E25" s="444"/>
      <c r="F25" s="444"/>
      <c r="G25" s="297"/>
      <c r="H25" s="297"/>
      <c r="I25" s="318"/>
      <c r="J25" s="320"/>
      <c r="K25" s="295"/>
      <c r="L25" s="295"/>
      <c r="M25" s="295"/>
      <c r="N25" s="295"/>
      <c r="O25" s="193">
        <v>2</v>
      </c>
      <c r="P25" s="189" t="s">
        <v>523</v>
      </c>
      <c r="Q25" s="193" t="str">
        <f t="shared" si="0"/>
        <v>Probabilidad</v>
      </c>
      <c r="R25" s="193" t="s">
        <v>269</v>
      </c>
      <c r="S25" s="193" t="s">
        <v>270</v>
      </c>
      <c r="T25" s="194">
        <f>VLOOKUP(R25&amp;S25,Hoja1!$Q$4:$R$9,2,0)</f>
        <v>0.45</v>
      </c>
      <c r="U25" s="193" t="s">
        <v>271</v>
      </c>
      <c r="V25" s="193" t="s">
        <v>272</v>
      </c>
      <c r="W25" s="193" t="s">
        <v>273</v>
      </c>
      <c r="X25" s="194">
        <f t="shared" ref="X25:X27" si="2">IF(Q25="Probabilidad",($J$24*T25),IF(Q25="Impacto"," "))</f>
        <v>0.18000000000000002</v>
      </c>
      <c r="Y25" s="194" t="str">
        <f>IF(Z25&lt;=20%,'Tabla probabilidad'!$B$5,IF(Z25&lt;=40%,'Tabla probabilidad'!$B$6,IF(Z25&lt;=60%,'Tabla probabilidad'!$B$7,IF(Z25&lt;=80%,'Tabla probabilidad'!$B$8,IF(Z25&lt;=100%,'Tabla probabilidad'!$B$9)))))</f>
        <v>Muy Baja</v>
      </c>
      <c r="Z25" s="194">
        <f t="shared" ref="Z25:Z26" si="3">IF(R25="Preventivo",(J25-(J25*T25)),IF(R25="Detectivo",(J25-(J25*T25)),IF(R25="Correctivo",(J25))))</f>
        <v>0</v>
      </c>
      <c r="AA25" s="320"/>
      <c r="AB25" s="320"/>
      <c r="AC25" s="194" t="str">
        <f t="shared" si="1"/>
        <v>Leve</v>
      </c>
      <c r="AD25" s="194">
        <f t="shared" ref="AD25:AD26" si="4">IF(Q25="Probabilidad",(($M$24-0)),IF(Q25="Impacto",($M$24-($M$24*T25))))</f>
        <v>0.2</v>
      </c>
      <c r="AE25" s="320"/>
      <c r="AF25" s="320"/>
      <c r="AG25" s="295"/>
      <c r="AH25" s="295"/>
      <c r="AI25" s="225" t="s">
        <v>524</v>
      </c>
      <c r="AJ25" s="222" t="s">
        <v>482</v>
      </c>
      <c r="AK25" s="223"/>
      <c r="AL25" s="224">
        <v>44838</v>
      </c>
      <c r="AM25" s="224">
        <v>44926</v>
      </c>
      <c r="AN25" s="188" t="s">
        <v>521</v>
      </c>
    </row>
    <row r="26" spans="1:40" ht="57" customHeight="1" x14ac:dyDescent="0.25">
      <c r="A26" s="297"/>
      <c r="B26" s="297"/>
      <c r="C26" s="297"/>
      <c r="D26" s="221" t="s">
        <v>525</v>
      </c>
      <c r="E26" s="444"/>
      <c r="F26" s="444"/>
      <c r="G26" s="297"/>
      <c r="H26" s="297"/>
      <c r="I26" s="318"/>
      <c r="J26" s="320"/>
      <c r="K26" s="295"/>
      <c r="L26" s="295"/>
      <c r="M26" s="295"/>
      <c r="N26" s="295"/>
      <c r="O26" s="193">
        <v>3</v>
      </c>
      <c r="P26" s="189" t="s">
        <v>526</v>
      </c>
      <c r="Q26" s="193" t="str">
        <f t="shared" si="0"/>
        <v>Probabilidad</v>
      </c>
      <c r="R26" s="193" t="s">
        <v>269</v>
      </c>
      <c r="S26" s="193" t="s">
        <v>270</v>
      </c>
      <c r="T26" s="194">
        <f>VLOOKUP(R26&amp;S26,Hoja1!$Q$4:$R$9,2,0)</f>
        <v>0.45</v>
      </c>
      <c r="U26" s="193" t="s">
        <v>271</v>
      </c>
      <c r="V26" s="193" t="s">
        <v>272</v>
      </c>
      <c r="W26" s="193" t="s">
        <v>273</v>
      </c>
      <c r="X26" s="194">
        <f t="shared" si="2"/>
        <v>0.18000000000000002</v>
      </c>
      <c r="Y26" s="194" t="str">
        <f>IF(Z26&lt;=20%,'Tabla probabilidad'!$B$5,IF(Z26&lt;=40%,'Tabla probabilidad'!$B$6,IF(Z26&lt;=60%,'Tabla probabilidad'!$B$7,IF(Z26&lt;=80%,'Tabla probabilidad'!$B$8,IF(Z26&lt;=100%,'Tabla probabilidad'!$B$9)))))</f>
        <v>Muy Baja</v>
      </c>
      <c r="Z26" s="194">
        <f t="shared" si="3"/>
        <v>0</v>
      </c>
      <c r="AA26" s="320"/>
      <c r="AB26" s="320"/>
      <c r="AC26" s="194" t="str">
        <f t="shared" si="1"/>
        <v>Leve</v>
      </c>
      <c r="AD26" s="194">
        <f t="shared" si="4"/>
        <v>0.2</v>
      </c>
      <c r="AE26" s="320"/>
      <c r="AF26" s="320"/>
      <c r="AG26" s="295"/>
      <c r="AH26" s="295"/>
      <c r="AI26" s="189" t="s">
        <v>526</v>
      </c>
      <c r="AJ26" s="222" t="s">
        <v>482</v>
      </c>
      <c r="AK26" s="223"/>
      <c r="AL26" s="224">
        <v>44838</v>
      </c>
      <c r="AM26" s="224">
        <v>44926</v>
      </c>
      <c r="AN26" s="188" t="s">
        <v>527</v>
      </c>
    </row>
    <row r="27" spans="1:40" ht="92.25" customHeight="1" x14ac:dyDescent="0.25">
      <c r="A27" s="297"/>
      <c r="B27" s="297"/>
      <c r="C27" s="297"/>
      <c r="D27" s="221" t="s">
        <v>528</v>
      </c>
      <c r="E27" s="444"/>
      <c r="F27" s="444"/>
      <c r="G27" s="297"/>
      <c r="H27" s="297"/>
      <c r="I27" s="318"/>
      <c r="J27" s="320"/>
      <c r="K27" s="295"/>
      <c r="L27" s="295"/>
      <c r="M27" s="295"/>
      <c r="N27" s="295"/>
      <c r="O27" s="193">
        <v>4</v>
      </c>
      <c r="P27" s="189" t="s">
        <v>515</v>
      </c>
      <c r="Q27" s="193" t="str">
        <f t="shared" si="0"/>
        <v>Probabilidad</v>
      </c>
      <c r="R27" s="193" t="s">
        <v>269</v>
      </c>
      <c r="S27" s="193" t="s">
        <v>270</v>
      </c>
      <c r="T27" s="194">
        <f>VLOOKUP(R27&amp;S27,Hoja1!$Q$4:$R$9,2,0)</f>
        <v>0.45</v>
      </c>
      <c r="U27" s="193" t="s">
        <v>271</v>
      </c>
      <c r="V27" s="193" t="s">
        <v>272</v>
      </c>
      <c r="W27" s="193" t="s">
        <v>273</v>
      </c>
      <c r="X27" s="194">
        <f t="shared" si="2"/>
        <v>0.18000000000000002</v>
      </c>
      <c r="Y27" s="194" t="str">
        <f>IF(Z27&lt;=20%,'Tabla probabilidad'!$B$5,IF(Z27&lt;=40%,'Tabla probabilidad'!$B$6,IF(Z27&lt;=60%,'Tabla probabilidad'!$B$7,IF(Z27&lt;=80%,'Tabla probabilidad'!$B$8,IF(Z27&lt;=100%,'Tabla probabilidad'!$B$9)))))</f>
        <v>Muy Baja</v>
      </c>
      <c r="Z27" s="194"/>
      <c r="AA27" s="320"/>
      <c r="AB27" s="320"/>
      <c r="AC27" s="194" t="str">
        <f t="shared" si="1"/>
        <v>Leve</v>
      </c>
      <c r="AD27" s="194">
        <v>0.2</v>
      </c>
      <c r="AE27" s="320"/>
      <c r="AF27" s="320"/>
      <c r="AG27" s="295"/>
      <c r="AH27" s="295"/>
      <c r="AI27" s="189" t="s">
        <v>515</v>
      </c>
      <c r="AJ27" s="222" t="s">
        <v>482</v>
      </c>
      <c r="AK27" s="223"/>
      <c r="AL27" s="224">
        <v>44838</v>
      </c>
      <c r="AM27" s="224">
        <v>44926</v>
      </c>
      <c r="AN27" s="188" t="s">
        <v>549</v>
      </c>
    </row>
    <row r="28" spans="1:40" ht="111" customHeight="1" x14ac:dyDescent="0.25">
      <c r="A28" s="297"/>
      <c r="B28" s="297"/>
      <c r="C28" s="297"/>
      <c r="D28" s="221" t="s">
        <v>530</v>
      </c>
      <c r="E28" s="444"/>
      <c r="F28" s="444"/>
      <c r="G28" s="297"/>
      <c r="H28" s="297"/>
      <c r="I28" s="318"/>
      <c r="J28" s="320"/>
      <c r="K28" s="295"/>
      <c r="L28" s="315"/>
      <c r="M28" s="315"/>
      <c r="N28" s="295"/>
      <c r="O28" s="193">
        <v>5</v>
      </c>
      <c r="P28" s="189" t="s">
        <v>531</v>
      </c>
      <c r="Q28" s="193" t="str">
        <f t="shared" si="0"/>
        <v>Probabilidad</v>
      </c>
      <c r="R28" s="193" t="s">
        <v>269</v>
      </c>
      <c r="S28" s="193" t="s">
        <v>270</v>
      </c>
      <c r="T28" s="194">
        <f>VLOOKUP(R28&amp;S28,Hoja1!$Q$4:$R$9,2,0)</f>
        <v>0.45</v>
      </c>
      <c r="U28" s="193" t="s">
        <v>271</v>
      </c>
      <c r="V28" s="193" t="s">
        <v>272</v>
      </c>
      <c r="W28" s="193" t="s">
        <v>273</v>
      </c>
      <c r="X28" s="194">
        <f>IF(Q28="Probabilidad",($J$24*T28),IF(Q28="Impacto"," "))</f>
        <v>0.18000000000000002</v>
      </c>
      <c r="Y28" s="194" t="str">
        <f>IF(Z28&lt;=20%,'Tabla probabilidad'!$B$5,IF(Z28&lt;=40%,'Tabla probabilidad'!$B$6,IF(Z28&lt;=60%,'Tabla probabilidad'!$B$7,IF(Z28&lt;=80%,'Tabla probabilidad'!$B$8,IF(Z28&lt;=100%,'Tabla probabilidad'!$B$9)))))</f>
        <v>Baja</v>
      </c>
      <c r="Z28" s="194">
        <f>IF(R28="Preventivo",(J24-(J24*T28)),IF(R28="Detectivo",(J24-(J24*T28)),IF(R28="Correctivo",(J24))))</f>
        <v>0.22</v>
      </c>
      <c r="AA28" s="320"/>
      <c r="AB28" s="320"/>
      <c r="AC28" s="194" t="str">
        <f t="shared" si="1"/>
        <v>Leve</v>
      </c>
      <c r="AD28" s="194">
        <f>IF(Q28="Probabilidad",(($M$24-0)),IF(Q28="Impacto",($M$24-($M$24*T28))))</f>
        <v>0.2</v>
      </c>
      <c r="AE28" s="320"/>
      <c r="AF28" s="320"/>
      <c r="AG28" s="295"/>
      <c r="AH28" s="295"/>
      <c r="AI28" s="189" t="s">
        <v>532</v>
      </c>
      <c r="AJ28" s="222" t="s">
        <v>482</v>
      </c>
      <c r="AK28" s="223"/>
      <c r="AL28" s="224">
        <v>44838</v>
      </c>
      <c r="AM28" s="224">
        <v>44926</v>
      </c>
      <c r="AN28" s="188" t="s">
        <v>521</v>
      </c>
    </row>
    <row r="29" spans="1:40" ht="60" x14ac:dyDescent="0.25">
      <c r="A29" s="295">
        <v>6</v>
      </c>
      <c r="B29" s="295" t="s">
        <v>331</v>
      </c>
      <c r="C29" s="295" t="s">
        <v>332</v>
      </c>
      <c r="D29" s="130" t="s">
        <v>333</v>
      </c>
      <c r="E29" s="295" t="s">
        <v>334</v>
      </c>
      <c r="F29" s="295" t="s">
        <v>335</v>
      </c>
      <c r="G29" s="295" t="s">
        <v>336</v>
      </c>
      <c r="H29" s="295">
        <v>4</v>
      </c>
      <c r="I29" s="318" t="str">
        <f>IF(H29&lt;=2,'Tabla probabilidad'!$B$5,IF(H29&lt;=24,'Tabla probabilidad'!$B$6,IF(H29&lt;=500,'Tabla probabilidad'!$B$7,IF(H29&lt;=5000,'Tabla probabilidad'!$B$8,IF(H29&gt;5000,'Tabla probabilidad'!$B$9)))))</f>
        <v>Baja</v>
      </c>
      <c r="J29" s="320">
        <f>IF(H29&lt;=2,'Tabla probabilidad'!$D$5,IF(H29&lt;=24,'Tabla probabilidad'!$D$6,IF(H29&lt;=500,'Tabla probabilidad'!$D$7,IF(H29&lt;=5000,'Tabla probabilidad'!$D$8,IF(H29&gt;5000,'Tabla probabilidad'!$D$9)))))</f>
        <v>0.4</v>
      </c>
      <c r="K29" s="295" t="s">
        <v>337</v>
      </c>
      <c r="L29" s="295" t="str">
        <f>IF(K29="El riesgo afecta la imagen de alguna área de la organización","Leve",IF(K29="El riesgo afecta la imagen de la entidad internamente, de conocimiento general, nivel interno, alta dirección, contratista y/o de provedores","Menor",IF(K29="El riesgo afecta la imagen de la entidad con algunos usuarios de relevancia frente al logro de los objetivos","Moderado",IF(K29="El riesgo afecta la imagen de de la entidad con efecto publicitario sostenido a nivel del sector justicia","Mayor",IF(K29="El riesgo afecta la imagen de la entidad a nivel nacional, con efecto publicitarios sostenible a nivel país","Catastrófico",IF(K29="Impacto que afecte la ejecución presupuestal en un valor ≥0,5%.","Leve",IF(K29="Impacto que afecte la ejecución presupuestal en un valor ≥1%.","Menor",IF(K29="Impacto que afecte la ejecución presupuestal en un valor ≥5%.","Moderado",IF(K29="Impacto que afecte la ejecución presupuestal en un valor ≥20%.","Mayor",IF(K29="Impacto que afecte la ejecución presupuestal en un valor ≥50%.","Catastrófico",IF(K29="Incumplimiento máximo del 5% de la meta planeada","Leve",IF(K29="Incumplimiento máximo del 15% de la meta planeada","Menor",IF(K29="Incumplimiento máximo del 20% de la meta planeada","Moderado",IF(K29="Incumplimiento máximo del 50% de la meta planeada","Mayor",IF(K29="Incumplimiento máximo del 80% de la meta planeada","Catastrófico",IF(K29="Cualquier afectación a la violacion de los derechos de los ciudadanos se considera con consecuencias altas","Mayor",IF(K29="Cualquier afectación a la violacion de los derechos de los ciudadanos se considera con consecuencias desastrosas","Catastrófico",IF(K29="Afecta la Prestación del Servicio de Administración de Justicia en 5%","Leve",IF(K29="Afecta la Prestación del Servicio de Administración de Justicia en 10%","Menor",IF(K29="Afecta la Prestación del Servicio de Administración de Justicia en 15%","Moderado",IF(K29="Afecta la Prestación del Servicio de Administración de Justicia en 20%","Mayor",IF(K29="Afecta la Prestación del Servicio de Administración de Justicia en más del 50%","Catastrófico",IF(K29="Cualquier acto indebido de los servidores judiciales genera altas consecuencias para la entidad","Mayor",IF(K29="Cualquier acto indebido de los servidores judiciales genera consecuencias desastrosas para la entidad","Catastrófico",IF(K29="Si el hecho llegara a presentarse, tendría consecuencias o efectos mínimos sobre la entidad","Leve",IF(K29="Si el hecho llegara a presentarse, tendría bajo impacto o efecto sobre la entidad","Menor",IF(K29="Si el hecho llegara a presentarse, tendría medianas consecuencias o efectos sobre la entidad","Moderado",IF(K29="Si el hecho llegara a presentarse, tendría altas consecuencias o efectos sobre la entidad","Mayor",IF(K29="Si el hecho llegara a presentarse, tendría desastrosas consecuencias o efectos sobre la entidad","Catastrófico")))))))))))))))))))))))))))))</f>
        <v>Moderado</v>
      </c>
      <c r="M29" s="295" t="str">
        <f>IF(K29="El riesgo afecta la imagen de alguna área de la organización","20%",IF(K29="El riesgo afecta la imagen de la entidad internamente, de conocimiento general, nivel interno, alta dirección, contratista y/o de provedores","40%",IF(K29="El riesgo afecta la imagen de la entidad con algunos usuarios de relevancia frente al logro de los objetivos","60%",IF(K29="El riesgo afecta la imagen de de la entidad con efecto publicitario sostenido a nivel del sector justicia","80%",IF(K29="El riesgo afecta la imagen de la entidad a nivel nacional, con efecto publicitarios sostenible a nivel país","100%",IF(K29="Impacto que afecte la ejecución presupuestal en un valor ≥0,5%.","20%",IF(K29="Impacto que afecte la ejecución presupuestal en un valor ≥1%.","40%",IF(K29="Impacto que afecte la ejecución presupuestal en un valor ≥5%.","60%",IF(K29="Impacto que afecte la ejecución presupuestal en un valor ≥20%.","80%",IF(K29="Impacto que afecte la ejecución presupuestal en un valor ≥50%.","100%",IF(K29="Incumplimiento máximo del 5% de la meta planeada","20%",IF(K29="Incumplimiento máximo del 15% de la meta planeada","40%",IF(K29="Incumplimiento máximo del 20% de la meta planeada","60%",IF(K29="Incumplimiento máximo del 50% de la meta planeada","80%",IF(K29="Incumplimiento máximo del 80% de la meta planeada","100%",IF(K29="Cualquier afectación a la violacion de los derechos de los ciudadanos se considera con consecuencias altas","80%",IF(K29="Cualquier afectación a la violacion de los derechos de los ciudadanos se considera con consecuencias desastrosas","100%",IF(K29="Afecta la Prestación del Servicio de Administración de Justicia en 5%","20%",IF(K29="Afecta la Prestación del Servicio de Administración de Justicia en 10%","40%",IF(K29="Afecta la Prestación del Servicio de Administración de Justicia en 15%","60%",IF(K29="Afecta la Prestación del Servicio de Administración de Justicia en 20%","80%",IF(K29="Afecta la Prestación del Servicio de Administración de Justicia en más del 50%","100%",IF(K29="Cualquier acto indebido de los servidores judiciales genera altas consecuencias para la entidad","80%",IF(K29="Cualquier acto indebido de los servidores judiciales genera consecuencias desastrosas para la entidad","100%",IF(K29="Si el hecho llegara a presentarse, tendría consecuencias o efectos mínimos sobre la entidad","20%",IF(K29="Si el hecho llegara a presentarse, tendría bajo impacto o efecto sobre la entidad","40%",IF(K29="Si el hecho llegara a presentarse, tendría medianas consecuencias o efectos sobre la entidad","60%",IF(K29="Si el hecho llegara a presentarse, tendría altas consecuencias o efectos sobre la entidad","80%",IF(K29="Si el hecho llegara a presentarse, tendría desastrosas consecuencias o efectos sobre la entidad","100%")))))))))))))))))))))))))))))</f>
        <v>60%</v>
      </c>
      <c r="N29" s="295" t="str">
        <f>VLOOKUP((I29&amp;L29),Hoja1!$B$4:$C$28,2,0)</f>
        <v>Moderado</v>
      </c>
      <c r="O29" s="193">
        <v>1</v>
      </c>
      <c r="P29" s="141" t="s">
        <v>338</v>
      </c>
      <c r="Q29" s="193" t="str">
        <f t="shared" si="0"/>
        <v>Probabilidad</v>
      </c>
      <c r="R29" s="193" t="s">
        <v>269</v>
      </c>
      <c r="S29" s="193" t="s">
        <v>270</v>
      </c>
      <c r="T29" s="194">
        <f>VLOOKUP(R29&amp;S29,Hoja1!$Q$4:$R$9,2,0)</f>
        <v>0.45</v>
      </c>
      <c r="U29" s="193" t="s">
        <v>271</v>
      </c>
      <c r="V29" s="193" t="s">
        <v>272</v>
      </c>
      <c r="W29" s="193" t="s">
        <v>273</v>
      </c>
      <c r="X29" s="194">
        <f>IF(Q29="Probabilidad",($J$29*T29),IF(Q29="Impacto"," "))</f>
        <v>0.18000000000000002</v>
      </c>
      <c r="Y29" s="194" t="str">
        <f>IF(Z29&lt;=20%,'Tabla probabilidad'!$B$5,IF(Z29&lt;=40%,'Tabla probabilidad'!$B$6,IF(Z29&lt;=60%,'Tabla probabilidad'!$B$7,IF(Z29&lt;=80%,'Tabla probabilidad'!$B$8,IF(Z29&lt;=100%,'Tabla probabilidad'!$B$9)))))</f>
        <v>Baja</v>
      </c>
      <c r="Z29" s="194">
        <f>IF(R29="Preventivo",(J29-(J29*T29)),IF(R29="Detectivo",(J29-(J29*T29)),IF(R29="Correctivo",(J29))))</f>
        <v>0.22</v>
      </c>
      <c r="AA29" s="320" t="str">
        <f>IF(AB29&lt;=20%,'Tabla probabilidad'!$B$5,IF(AB29&lt;=40%,'Tabla probabilidad'!$B$6,IF(AB29&lt;=60%,'Tabla probabilidad'!$B$7,IF(AB29&lt;=80%,'Tabla probabilidad'!$B$8,IF(AB29&lt;=100%,'Tabla probabilidad'!$B$9)))))</f>
        <v>Baja</v>
      </c>
      <c r="AB29" s="320">
        <f>AVERAGE(Z29:Z32)</f>
        <v>0.22999999999999998</v>
      </c>
      <c r="AC29" s="194" t="str">
        <f t="shared" si="1"/>
        <v>Moderado</v>
      </c>
      <c r="AD29" s="194">
        <f>IF(Q29="Probabilidad",(($M$29-0)),IF(Q29="Impacto",($M$29-($M$29*T29))))</f>
        <v>0.6</v>
      </c>
      <c r="AE29" s="320" t="str">
        <f>IF(AF29&lt;=20%,"Leve",IF(AF29&lt;=40%,"Menor",IF(AF29&lt;=60%,"Moderado",IF(AF29&lt;=80%,"Mayor",IF(AF29&lt;=100%,"Catastrófico")))))</f>
        <v>Moderado</v>
      </c>
      <c r="AF29" s="320">
        <f>AVERAGE(AD29:AD32)</f>
        <v>0.6</v>
      </c>
      <c r="AG29" s="295" t="str">
        <f>VLOOKUP(AA29&amp;AE29,Hoja1!$B$4:$C$28,2,0)</f>
        <v>Moderado</v>
      </c>
      <c r="AH29" s="295" t="s">
        <v>274</v>
      </c>
      <c r="AI29" s="141" t="s">
        <v>338</v>
      </c>
      <c r="AJ29" s="222" t="s">
        <v>482</v>
      </c>
      <c r="AK29" s="223"/>
      <c r="AL29" s="224">
        <v>44838</v>
      </c>
      <c r="AM29" s="224">
        <v>44926</v>
      </c>
      <c r="AN29" s="446" t="s">
        <v>521</v>
      </c>
    </row>
    <row r="30" spans="1:40" ht="45" x14ac:dyDescent="0.25">
      <c r="A30" s="295"/>
      <c r="B30" s="295"/>
      <c r="C30" s="295"/>
      <c r="D30" s="130" t="s">
        <v>339</v>
      </c>
      <c r="E30" s="295"/>
      <c r="F30" s="295"/>
      <c r="G30" s="295"/>
      <c r="H30" s="295"/>
      <c r="I30" s="318"/>
      <c r="J30" s="320"/>
      <c r="K30" s="295"/>
      <c r="L30" s="315"/>
      <c r="M30" s="315"/>
      <c r="N30" s="295"/>
      <c r="O30" s="193">
        <v>2</v>
      </c>
      <c r="P30" s="141" t="s">
        <v>340</v>
      </c>
      <c r="Q30" s="193" t="str">
        <f t="shared" si="0"/>
        <v>Probabilidad</v>
      </c>
      <c r="R30" s="193" t="s">
        <v>269</v>
      </c>
      <c r="S30" s="193" t="s">
        <v>270</v>
      </c>
      <c r="T30" s="194">
        <f>VLOOKUP(R30&amp;S30,Hoja1!$Q$4:$R$9,2,0)</f>
        <v>0.45</v>
      </c>
      <c r="U30" s="193" t="s">
        <v>271</v>
      </c>
      <c r="V30" s="193" t="s">
        <v>272</v>
      </c>
      <c r="W30" s="193" t="s">
        <v>273</v>
      </c>
      <c r="X30" s="194">
        <f>IF(Q30="Probabilidad",($J$29*T30),IF(Q30="Impacto"," "))</f>
        <v>0.18000000000000002</v>
      </c>
      <c r="Y30" s="194" t="str">
        <f>IF(Z30&lt;=20%,'Tabla probabilidad'!$B$5,IF(Z30&lt;=40%,'Tabla probabilidad'!$B$6,IF(Z30&lt;=60%,'Tabla probabilidad'!$B$7,IF(Z30&lt;=80%,'Tabla probabilidad'!$B$8,IF(Z30&lt;=100%,'Tabla probabilidad'!$B$9)))))</f>
        <v>Baja</v>
      </c>
      <c r="Z30" s="194">
        <f>IF(R30="Preventivo",(J29-(J29*T30)),IF(R30="Detectivo",(J29-(J29*T30)),IF(R30="Correctivo",(J29))))</f>
        <v>0.22</v>
      </c>
      <c r="AA30" s="320"/>
      <c r="AB30" s="320"/>
      <c r="AC30" s="194" t="str">
        <f t="shared" si="1"/>
        <v>Moderado</v>
      </c>
      <c r="AD30" s="194">
        <f>IF(Q30="Probabilidad",(($M$29-0)),IF(Q30="Impacto",($M$29-($M$29*T30))))</f>
        <v>0.6</v>
      </c>
      <c r="AE30" s="320"/>
      <c r="AF30" s="320"/>
      <c r="AG30" s="295"/>
      <c r="AH30" s="295"/>
      <c r="AI30" s="141" t="s">
        <v>340</v>
      </c>
      <c r="AJ30" s="222" t="s">
        <v>482</v>
      </c>
      <c r="AK30" s="223"/>
      <c r="AL30" s="224">
        <v>44838</v>
      </c>
      <c r="AM30" s="224">
        <v>44926</v>
      </c>
      <c r="AN30" s="446"/>
    </row>
    <row r="31" spans="1:40" ht="60" x14ac:dyDescent="0.25">
      <c r="A31" s="295"/>
      <c r="B31" s="295"/>
      <c r="C31" s="295"/>
      <c r="D31" s="130" t="s">
        <v>341</v>
      </c>
      <c r="E31" s="295"/>
      <c r="F31" s="295"/>
      <c r="G31" s="295"/>
      <c r="H31" s="295"/>
      <c r="I31" s="318"/>
      <c r="J31" s="320"/>
      <c r="K31" s="295"/>
      <c r="L31" s="315"/>
      <c r="M31" s="315"/>
      <c r="N31" s="295"/>
      <c r="O31" s="193">
        <v>3</v>
      </c>
      <c r="P31" s="228" t="s">
        <v>533</v>
      </c>
      <c r="Q31" s="193" t="str">
        <f t="shared" si="0"/>
        <v>Probabilidad</v>
      </c>
      <c r="R31" s="193" t="s">
        <v>319</v>
      </c>
      <c r="S31" s="193" t="s">
        <v>270</v>
      </c>
      <c r="T31" s="194">
        <f>VLOOKUP(R31&amp;S31,Hoja1!$Q$4:$R$9,2,0)</f>
        <v>0.35</v>
      </c>
      <c r="U31" s="193" t="s">
        <v>271</v>
      </c>
      <c r="V31" s="193" t="s">
        <v>272</v>
      </c>
      <c r="W31" s="193" t="s">
        <v>273</v>
      </c>
      <c r="X31" s="194">
        <f>IF(Q31="Probabilidad",($J$29*T31),IF(Q31="Impacto"," "))</f>
        <v>0.13999999999999999</v>
      </c>
      <c r="Y31" s="194" t="str">
        <f>IF(Z31&lt;=20%,'Tabla probabilidad'!$B$5,IF(Z31&lt;=40%,'Tabla probabilidad'!$B$6,IF(Z31&lt;=60%,'Tabla probabilidad'!$B$7,IF(Z31&lt;=80%,'Tabla probabilidad'!$B$8,IF(Z31&lt;=100%,'Tabla probabilidad'!$B$9)))))</f>
        <v>Baja</v>
      </c>
      <c r="Z31" s="194">
        <f>IF(R31="Preventivo",(J29-(J29*T31)),IF(R31="Detectivo",(J29-(J29*T31)),IF(R31="Correctivo",(J29))))</f>
        <v>0.26</v>
      </c>
      <c r="AA31" s="320"/>
      <c r="AB31" s="320"/>
      <c r="AC31" s="194" t="str">
        <f t="shared" si="1"/>
        <v>Moderado</v>
      </c>
      <c r="AD31" s="194">
        <f>IF(Q31="Probabilidad",(($M$29-0)),IF(Q31="Impacto",($M$29-($M$29*T31))))</f>
        <v>0.6</v>
      </c>
      <c r="AE31" s="320"/>
      <c r="AF31" s="320"/>
      <c r="AG31" s="295"/>
      <c r="AH31" s="295"/>
      <c r="AI31" s="228" t="s">
        <v>533</v>
      </c>
      <c r="AJ31" s="222" t="s">
        <v>482</v>
      </c>
      <c r="AK31" s="223"/>
      <c r="AL31" s="224">
        <v>44838</v>
      </c>
      <c r="AM31" s="224">
        <v>44926</v>
      </c>
      <c r="AN31" s="446"/>
    </row>
    <row r="32" spans="1:40" ht="45.75" customHeight="1" x14ac:dyDescent="0.25">
      <c r="A32" s="295"/>
      <c r="B32" s="295"/>
      <c r="C32" s="295"/>
      <c r="D32" s="130" t="s">
        <v>343</v>
      </c>
      <c r="E32" s="295"/>
      <c r="F32" s="295"/>
      <c r="G32" s="295"/>
      <c r="H32" s="295"/>
      <c r="I32" s="318"/>
      <c r="J32" s="320"/>
      <c r="K32" s="295"/>
      <c r="L32" s="315"/>
      <c r="M32" s="315"/>
      <c r="N32" s="295"/>
      <c r="O32" s="193">
        <v>4</v>
      </c>
      <c r="P32" s="141" t="s">
        <v>344</v>
      </c>
      <c r="Q32" s="193" t="str">
        <f t="shared" si="0"/>
        <v>Probabilidad</v>
      </c>
      <c r="R32" s="193" t="s">
        <v>269</v>
      </c>
      <c r="S32" s="193" t="s">
        <v>270</v>
      </c>
      <c r="T32" s="194">
        <f>VLOOKUP(R32&amp;S32,Hoja1!$Q$4:$R$9,2,0)</f>
        <v>0.45</v>
      </c>
      <c r="U32" s="193" t="s">
        <v>271</v>
      </c>
      <c r="V32" s="193" t="s">
        <v>272</v>
      </c>
      <c r="W32" s="193" t="s">
        <v>273</v>
      </c>
      <c r="X32" s="194">
        <f>IF(Q32="Probabilidad",($J$29*T32),IF(Q32="Impacto"," "))</f>
        <v>0.18000000000000002</v>
      </c>
      <c r="Y32" s="194" t="str">
        <f>IF(Z32&lt;=20%,'Tabla probabilidad'!$B$5,IF(Z32&lt;=40%,'Tabla probabilidad'!$B$6,IF(Z32&lt;=60%,'Tabla probabilidad'!$B$7,IF(Z32&lt;=80%,'Tabla probabilidad'!$B$8,IF(Z32&lt;=100%,'Tabla probabilidad'!$B$9)))))</f>
        <v>Baja</v>
      </c>
      <c r="Z32" s="194">
        <f>IF(R32="Preventivo",(J29-(J29*T32)),IF(R32="Detectivo",(J29-(J29*T32)),IF(R32="Correctivo",(J29))))</f>
        <v>0.22</v>
      </c>
      <c r="AA32" s="320"/>
      <c r="AB32" s="320"/>
      <c r="AC32" s="194" t="str">
        <f t="shared" si="1"/>
        <v>Moderado</v>
      </c>
      <c r="AD32" s="194">
        <f>IF(Q32="Probabilidad",(($M$29-0)),IF(Q32="Impacto",($M$29-($M$29*T32))))</f>
        <v>0.6</v>
      </c>
      <c r="AE32" s="320"/>
      <c r="AF32" s="320"/>
      <c r="AG32" s="295"/>
      <c r="AH32" s="295"/>
      <c r="AI32" s="141" t="s">
        <v>503</v>
      </c>
      <c r="AJ32" s="222" t="s">
        <v>482</v>
      </c>
      <c r="AK32" s="223"/>
      <c r="AL32" s="224">
        <v>44838</v>
      </c>
      <c r="AM32" s="224">
        <v>44926</v>
      </c>
      <c r="AN32" s="446"/>
    </row>
    <row r="33" spans="1:34" x14ac:dyDescent="0.25">
      <c r="A33"/>
      <c r="B33"/>
      <c r="C33"/>
      <c r="E33"/>
      <c r="F33"/>
      <c r="G33"/>
      <c r="H33"/>
      <c r="I33"/>
      <c r="J33"/>
      <c r="K33"/>
      <c r="L33"/>
      <c r="M33"/>
      <c r="N33"/>
      <c r="O33"/>
      <c r="Q33"/>
      <c r="R33"/>
      <c r="S33"/>
      <c r="T33"/>
      <c r="U33"/>
      <c r="V33"/>
      <c r="W33"/>
      <c r="X33"/>
      <c r="Y33"/>
      <c r="Z33"/>
      <c r="AA33"/>
      <c r="AB33"/>
      <c r="AC33"/>
      <c r="AD33"/>
      <c r="AE33"/>
      <c r="AF33"/>
      <c r="AG33"/>
      <c r="AH33"/>
    </row>
    <row r="34" spans="1:34" x14ac:dyDescent="0.25">
      <c r="A34"/>
      <c r="B34"/>
      <c r="C34"/>
      <c r="E34"/>
      <c r="F34"/>
      <c r="G34"/>
      <c r="H34"/>
      <c r="I34"/>
      <c r="J34"/>
      <c r="K34"/>
      <c r="L34"/>
      <c r="M34"/>
      <c r="N34"/>
      <c r="O34"/>
      <c r="Q34"/>
      <c r="R34"/>
      <c r="S34"/>
      <c r="T34"/>
      <c r="U34"/>
      <c r="V34"/>
      <c r="W34"/>
      <c r="X34"/>
      <c r="Y34"/>
      <c r="Z34"/>
      <c r="AA34"/>
      <c r="AB34"/>
      <c r="AC34"/>
      <c r="AD34"/>
      <c r="AE34"/>
      <c r="AF34"/>
      <c r="AG34"/>
      <c r="AH34"/>
    </row>
    <row r="35" spans="1:34" x14ac:dyDescent="0.25">
      <c r="A35"/>
      <c r="B35"/>
      <c r="C35"/>
      <c r="E35"/>
      <c r="F35"/>
      <c r="G35"/>
      <c r="H35"/>
      <c r="I35"/>
      <c r="J35"/>
      <c r="K35"/>
      <c r="L35"/>
      <c r="M35"/>
      <c r="N35"/>
      <c r="O35"/>
      <c r="Q35"/>
      <c r="R35"/>
      <c r="S35"/>
      <c r="T35"/>
      <c r="U35"/>
      <c r="V35"/>
      <c r="W35"/>
      <c r="X35"/>
      <c r="Y35"/>
      <c r="Z35"/>
      <c r="AA35"/>
      <c r="AB35"/>
      <c r="AC35"/>
      <c r="AD35"/>
      <c r="AE35"/>
      <c r="AF35"/>
      <c r="AG35"/>
      <c r="AH35"/>
    </row>
    <row r="36" spans="1:34" x14ac:dyDescent="0.25">
      <c r="A36"/>
      <c r="B36"/>
      <c r="C36"/>
      <c r="E36"/>
      <c r="F36"/>
      <c r="G36"/>
      <c r="H36"/>
      <c r="I36"/>
      <c r="J36"/>
      <c r="K36"/>
      <c r="L36"/>
      <c r="M36"/>
      <c r="N36"/>
      <c r="O36"/>
      <c r="Q36"/>
      <c r="R36"/>
      <c r="S36"/>
      <c r="T36"/>
      <c r="U36"/>
      <c r="V36"/>
      <c r="W36"/>
      <c r="X36"/>
      <c r="Y36"/>
      <c r="Z36"/>
      <c r="AA36"/>
      <c r="AB36"/>
      <c r="AC36"/>
      <c r="AD36"/>
      <c r="AE36"/>
      <c r="AF36"/>
      <c r="AG36"/>
      <c r="AH36"/>
    </row>
    <row r="37" spans="1:34" x14ac:dyDescent="0.25">
      <c r="A37"/>
      <c r="B37"/>
      <c r="C37"/>
      <c r="E37"/>
      <c r="F37"/>
      <c r="G37"/>
      <c r="H37"/>
      <c r="I37"/>
      <c r="J37"/>
      <c r="K37"/>
      <c r="L37"/>
      <c r="M37"/>
      <c r="N37"/>
      <c r="O37"/>
      <c r="Q37"/>
      <c r="R37"/>
      <c r="S37"/>
      <c r="T37"/>
      <c r="U37"/>
      <c r="V37"/>
      <c r="W37"/>
      <c r="X37"/>
      <c r="Y37"/>
      <c r="Z37"/>
      <c r="AA37"/>
      <c r="AB37"/>
      <c r="AC37"/>
      <c r="AD37"/>
      <c r="AE37"/>
      <c r="AF37"/>
      <c r="AG37"/>
      <c r="AH37"/>
    </row>
    <row r="38" spans="1:34" x14ac:dyDescent="0.25">
      <c r="A38"/>
      <c r="B38"/>
      <c r="C38"/>
      <c r="E38"/>
      <c r="F38"/>
      <c r="G38"/>
      <c r="H38"/>
      <c r="I38"/>
      <c r="J38"/>
      <c r="K38"/>
      <c r="L38"/>
      <c r="M38"/>
      <c r="N38"/>
      <c r="O38"/>
      <c r="Q38"/>
      <c r="R38"/>
      <c r="S38"/>
      <c r="T38"/>
      <c r="U38"/>
      <c r="V38"/>
      <c r="W38"/>
      <c r="X38"/>
      <c r="Y38"/>
      <c r="Z38"/>
      <c r="AA38"/>
      <c r="AB38"/>
      <c r="AC38"/>
      <c r="AD38"/>
      <c r="AE38"/>
      <c r="AF38"/>
      <c r="AG38"/>
      <c r="AH38"/>
    </row>
    <row r="39" spans="1:34" x14ac:dyDescent="0.25">
      <c r="A39"/>
      <c r="B39"/>
      <c r="C39"/>
      <c r="E39"/>
      <c r="F39"/>
      <c r="G39"/>
      <c r="H39"/>
      <c r="I39"/>
      <c r="J39"/>
      <c r="K39"/>
      <c r="L39"/>
      <c r="M39"/>
      <c r="N39"/>
      <c r="O39"/>
      <c r="Q39"/>
      <c r="R39"/>
      <c r="S39"/>
      <c r="T39"/>
      <c r="U39"/>
      <c r="V39"/>
      <c r="W39"/>
      <c r="X39"/>
      <c r="Y39"/>
      <c r="Z39"/>
      <c r="AA39"/>
      <c r="AB39"/>
      <c r="AC39"/>
      <c r="AD39"/>
      <c r="AE39"/>
      <c r="AF39"/>
      <c r="AG39"/>
      <c r="AH39"/>
    </row>
    <row r="40" spans="1:34" x14ac:dyDescent="0.25">
      <c r="A40"/>
      <c r="B40"/>
      <c r="C40"/>
      <c r="E40"/>
      <c r="F40"/>
      <c r="G40"/>
      <c r="H40"/>
      <c r="I40"/>
      <c r="J40"/>
      <c r="K40"/>
      <c r="L40"/>
      <c r="M40"/>
      <c r="N40"/>
      <c r="O40"/>
      <c r="Q40"/>
      <c r="R40"/>
      <c r="S40"/>
      <c r="T40"/>
      <c r="U40"/>
      <c r="V40"/>
      <c r="W40"/>
      <c r="X40"/>
      <c r="Y40"/>
      <c r="Z40"/>
      <c r="AA40"/>
      <c r="AB40"/>
      <c r="AC40"/>
      <c r="AD40"/>
      <c r="AE40"/>
      <c r="AF40"/>
      <c r="AG40"/>
      <c r="AH40"/>
    </row>
    <row r="41" spans="1:34" x14ac:dyDescent="0.25">
      <c r="A41"/>
      <c r="B41"/>
      <c r="C41"/>
      <c r="E41"/>
      <c r="F41"/>
      <c r="G41"/>
      <c r="H41"/>
      <c r="I41"/>
      <c r="J41"/>
      <c r="K41"/>
      <c r="L41"/>
      <c r="M41"/>
      <c r="N41"/>
      <c r="O41"/>
      <c r="Q41"/>
      <c r="R41"/>
      <c r="S41"/>
      <c r="T41"/>
      <c r="U41"/>
      <c r="V41"/>
      <c r="W41"/>
      <c r="X41"/>
      <c r="Y41"/>
      <c r="Z41"/>
      <c r="AA41"/>
      <c r="AB41"/>
      <c r="AC41"/>
      <c r="AD41"/>
      <c r="AE41"/>
      <c r="AF41"/>
      <c r="AG41"/>
      <c r="AH41"/>
    </row>
    <row r="42" spans="1:34" x14ac:dyDescent="0.25">
      <c r="A42"/>
      <c r="B42"/>
      <c r="C42"/>
      <c r="E42"/>
      <c r="F42"/>
      <c r="G42"/>
      <c r="H42"/>
      <c r="I42"/>
      <c r="J42"/>
      <c r="K42"/>
      <c r="L42"/>
      <c r="M42"/>
      <c r="N42"/>
      <c r="O42"/>
      <c r="Q42"/>
      <c r="R42"/>
      <c r="S42"/>
      <c r="T42"/>
      <c r="U42"/>
      <c r="V42"/>
      <c r="W42"/>
      <c r="X42"/>
      <c r="Y42"/>
      <c r="Z42"/>
      <c r="AA42"/>
      <c r="AB42"/>
      <c r="AC42"/>
      <c r="AD42"/>
      <c r="AE42"/>
      <c r="AF42"/>
      <c r="AG42"/>
      <c r="AH42"/>
    </row>
    <row r="43" spans="1:34" x14ac:dyDescent="0.25">
      <c r="A43"/>
      <c r="B43"/>
      <c r="C43"/>
      <c r="E43"/>
      <c r="F43"/>
      <c r="G43"/>
      <c r="H43"/>
      <c r="I43"/>
      <c r="J43"/>
      <c r="K43"/>
      <c r="L43"/>
      <c r="M43"/>
      <c r="N43"/>
      <c r="O43"/>
      <c r="Q43"/>
      <c r="R43"/>
      <c r="S43"/>
      <c r="T43"/>
      <c r="U43"/>
      <c r="V43"/>
      <c r="W43"/>
      <c r="X43"/>
      <c r="Y43"/>
      <c r="Z43"/>
      <c r="AA43"/>
      <c r="AB43"/>
      <c r="AC43"/>
      <c r="AD43"/>
      <c r="AE43"/>
      <c r="AF43"/>
      <c r="AG43"/>
      <c r="AH43"/>
    </row>
    <row r="44" spans="1:34" x14ac:dyDescent="0.25">
      <c r="A44"/>
      <c r="B44"/>
      <c r="C44"/>
      <c r="E44"/>
      <c r="F44"/>
      <c r="G44"/>
      <c r="H44"/>
      <c r="I44"/>
      <c r="J44"/>
      <c r="K44"/>
      <c r="L44"/>
      <c r="M44"/>
      <c r="N44"/>
      <c r="O44"/>
      <c r="Q44"/>
      <c r="R44"/>
      <c r="S44"/>
      <c r="T44"/>
      <c r="U44"/>
      <c r="V44"/>
      <c r="W44"/>
      <c r="X44"/>
      <c r="Y44"/>
      <c r="Z44"/>
      <c r="AA44"/>
      <c r="AB44"/>
      <c r="AC44"/>
      <c r="AD44"/>
      <c r="AE44"/>
      <c r="AF44"/>
      <c r="AG44"/>
      <c r="AH44"/>
    </row>
    <row r="45" spans="1:34" x14ac:dyDescent="0.25">
      <c r="A45"/>
      <c r="B45"/>
      <c r="C45"/>
      <c r="E45"/>
      <c r="F45"/>
      <c r="G45"/>
      <c r="H45"/>
      <c r="I45"/>
      <c r="J45"/>
      <c r="K45"/>
      <c r="L45"/>
      <c r="M45"/>
      <c r="N45"/>
      <c r="O45"/>
      <c r="Q45"/>
      <c r="R45"/>
      <c r="S45"/>
      <c r="T45"/>
      <c r="U45"/>
      <c r="V45"/>
      <c r="W45"/>
      <c r="X45"/>
      <c r="Y45"/>
      <c r="Z45"/>
      <c r="AA45"/>
      <c r="AB45"/>
      <c r="AC45"/>
      <c r="AD45"/>
      <c r="AE45"/>
      <c r="AF45"/>
      <c r="AG45"/>
      <c r="AH45"/>
    </row>
    <row r="46" spans="1:34" x14ac:dyDescent="0.25">
      <c r="A46"/>
      <c r="B46"/>
      <c r="C46"/>
      <c r="E46"/>
      <c r="F46"/>
      <c r="G46"/>
      <c r="H46"/>
      <c r="I46"/>
      <c r="J46"/>
      <c r="K46"/>
      <c r="L46"/>
      <c r="M46"/>
      <c r="N46"/>
      <c r="O46"/>
      <c r="Q46"/>
      <c r="R46"/>
      <c r="S46"/>
      <c r="T46"/>
      <c r="U46"/>
      <c r="V46"/>
      <c r="W46"/>
      <c r="X46"/>
      <c r="Y46"/>
      <c r="Z46"/>
      <c r="AA46"/>
      <c r="AB46"/>
      <c r="AC46"/>
      <c r="AD46"/>
      <c r="AE46"/>
      <c r="AF46"/>
      <c r="AG46"/>
      <c r="AH46"/>
    </row>
    <row r="47" spans="1:34" x14ac:dyDescent="0.25">
      <c r="A47"/>
      <c r="B47"/>
      <c r="C47"/>
      <c r="E47"/>
      <c r="F47"/>
      <c r="G47"/>
      <c r="H47"/>
      <c r="I47"/>
      <c r="J47"/>
      <c r="K47"/>
      <c r="L47"/>
      <c r="M47"/>
      <c r="N47"/>
      <c r="O47"/>
      <c r="Q47"/>
      <c r="R47"/>
      <c r="S47"/>
      <c r="T47"/>
      <c r="U47"/>
      <c r="V47"/>
      <c r="W47"/>
      <c r="X47"/>
      <c r="Y47"/>
      <c r="Z47"/>
      <c r="AA47"/>
      <c r="AB47"/>
      <c r="AC47"/>
      <c r="AD47"/>
      <c r="AE47"/>
      <c r="AF47"/>
      <c r="AG47"/>
      <c r="AH47"/>
    </row>
    <row r="48" spans="1:34" x14ac:dyDescent="0.25">
      <c r="A48"/>
      <c r="B48"/>
      <c r="C48"/>
      <c r="E48"/>
      <c r="F48"/>
      <c r="G48"/>
      <c r="H48"/>
      <c r="I48"/>
      <c r="J48"/>
      <c r="K48"/>
      <c r="L48"/>
      <c r="M48"/>
      <c r="N48"/>
      <c r="O48"/>
      <c r="Q48"/>
      <c r="R48"/>
      <c r="S48"/>
      <c r="T48"/>
      <c r="U48"/>
      <c r="V48"/>
      <c r="W48"/>
      <c r="X48"/>
      <c r="Y48"/>
      <c r="Z48"/>
      <c r="AA48"/>
      <c r="AB48"/>
      <c r="AC48"/>
      <c r="AD48"/>
      <c r="AE48"/>
      <c r="AF48"/>
      <c r="AG48"/>
      <c r="AH48"/>
    </row>
    <row r="49" spans="1:34" x14ac:dyDescent="0.25">
      <c r="A49"/>
      <c r="B49"/>
      <c r="C49"/>
      <c r="E49"/>
      <c r="F49"/>
      <c r="G49"/>
      <c r="H49"/>
      <c r="I49"/>
      <c r="J49"/>
      <c r="K49"/>
      <c r="L49"/>
      <c r="M49"/>
      <c r="N49"/>
      <c r="O49"/>
      <c r="Q49"/>
      <c r="R49"/>
      <c r="S49"/>
      <c r="T49"/>
      <c r="U49"/>
      <c r="V49"/>
      <c r="W49"/>
      <c r="X49"/>
      <c r="Y49"/>
      <c r="Z49"/>
      <c r="AA49"/>
      <c r="AB49"/>
      <c r="AC49"/>
      <c r="AD49"/>
      <c r="AE49"/>
      <c r="AF49"/>
      <c r="AG49"/>
      <c r="AH49"/>
    </row>
    <row r="50" spans="1:34" x14ac:dyDescent="0.25">
      <c r="A50"/>
      <c r="B50"/>
      <c r="C50"/>
      <c r="E50"/>
      <c r="F50"/>
      <c r="G50"/>
      <c r="H50"/>
      <c r="I50"/>
      <c r="J50"/>
      <c r="K50"/>
      <c r="L50"/>
      <c r="M50"/>
      <c r="N50"/>
      <c r="O50"/>
      <c r="Q50"/>
      <c r="R50"/>
      <c r="S50"/>
      <c r="T50"/>
      <c r="U50"/>
      <c r="V50"/>
      <c r="W50"/>
      <c r="X50"/>
      <c r="Y50"/>
      <c r="Z50"/>
      <c r="AA50"/>
      <c r="AB50"/>
      <c r="AC50"/>
      <c r="AD50"/>
      <c r="AE50"/>
      <c r="AF50"/>
      <c r="AG50"/>
      <c r="AH50"/>
    </row>
    <row r="51" spans="1:34" x14ac:dyDescent="0.25">
      <c r="A51"/>
      <c r="B51"/>
      <c r="C51"/>
      <c r="E51"/>
      <c r="F51"/>
      <c r="G51"/>
      <c r="H51"/>
      <c r="I51"/>
      <c r="J51"/>
      <c r="K51"/>
      <c r="L51"/>
      <c r="M51"/>
      <c r="N51"/>
      <c r="O51"/>
      <c r="Q51"/>
      <c r="R51"/>
      <c r="S51"/>
      <c r="T51"/>
      <c r="U51"/>
      <c r="V51"/>
      <c r="W51"/>
      <c r="X51"/>
      <c r="Y51"/>
      <c r="Z51"/>
      <c r="AA51"/>
      <c r="AB51"/>
      <c r="AC51"/>
      <c r="AD51"/>
      <c r="AE51"/>
      <c r="AF51"/>
      <c r="AG51"/>
      <c r="AH51"/>
    </row>
    <row r="52" spans="1:34" x14ac:dyDescent="0.25">
      <c r="A52"/>
      <c r="B52"/>
      <c r="C52"/>
      <c r="E52"/>
      <c r="F52"/>
      <c r="G52"/>
      <c r="H52"/>
      <c r="I52"/>
      <c r="J52"/>
      <c r="K52"/>
      <c r="L52"/>
      <c r="M52"/>
      <c r="N52"/>
      <c r="O52"/>
      <c r="Q52"/>
      <c r="R52"/>
      <c r="S52"/>
      <c r="T52"/>
      <c r="U52"/>
      <c r="V52"/>
      <c r="W52"/>
      <c r="X52"/>
      <c r="Y52"/>
      <c r="Z52"/>
      <c r="AA52"/>
      <c r="AB52"/>
      <c r="AC52"/>
      <c r="AD52"/>
      <c r="AE52"/>
      <c r="AF52"/>
      <c r="AG52"/>
      <c r="AH52"/>
    </row>
    <row r="53" spans="1:34" x14ac:dyDescent="0.25">
      <c r="A53"/>
      <c r="B53"/>
      <c r="C53"/>
      <c r="E53"/>
      <c r="F53"/>
      <c r="G53"/>
      <c r="H53"/>
      <c r="I53"/>
      <c r="J53"/>
      <c r="K53"/>
      <c r="L53"/>
      <c r="M53"/>
      <c r="N53"/>
      <c r="O53"/>
      <c r="Q53"/>
      <c r="R53"/>
      <c r="S53"/>
      <c r="T53"/>
      <c r="U53"/>
      <c r="V53"/>
      <c r="W53"/>
      <c r="X53"/>
      <c r="Y53"/>
      <c r="Z53"/>
      <c r="AA53"/>
      <c r="AB53"/>
      <c r="AC53"/>
      <c r="AD53"/>
      <c r="AE53"/>
      <c r="AF53"/>
      <c r="AG53"/>
      <c r="AH53"/>
    </row>
    <row r="54" spans="1:34" x14ac:dyDescent="0.25">
      <c r="A54"/>
      <c r="B54"/>
      <c r="C54"/>
      <c r="E54"/>
      <c r="F54"/>
      <c r="G54"/>
      <c r="H54"/>
      <c r="I54"/>
      <c r="J54"/>
      <c r="K54"/>
      <c r="L54"/>
      <c r="M54"/>
      <c r="N54"/>
      <c r="O54"/>
      <c r="Q54"/>
      <c r="R54"/>
      <c r="S54"/>
      <c r="T54"/>
      <c r="U54"/>
      <c r="V54"/>
      <c r="W54"/>
      <c r="X54"/>
      <c r="Y54"/>
      <c r="Z54"/>
      <c r="AA54"/>
      <c r="AB54"/>
      <c r="AC54"/>
      <c r="AD54"/>
      <c r="AE54"/>
      <c r="AF54"/>
      <c r="AG54"/>
      <c r="AH54"/>
    </row>
    <row r="55" spans="1:34" x14ac:dyDescent="0.25">
      <c r="A55"/>
      <c r="B55"/>
      <c r="C55"/>
      <c r="E55"/>
      <c r="F55"/>
      <c r="G55"/>
      <c r="H55"/>
      <c r="I55"/>
      <c r="J55"/>
      <c r="K55"/>
      <c r="L55"/>
      <c r="M55"/>
      <c r="N55"/>
      <c r="O55"/>
      <c r="Q55"/>
      <c r="R55"/>
      <c r="S55"/>
      <c r="T55"/>
      <c r="U55"/>
      <c r="V55"/>
      <c r="W55"/>
      <c r="X55"/>
      <c r="Y55"/>
      <c r="Z55"/>
      <c r="AA55"/>
      <c r="AB55"/>
      <c r="AC55"/>
      <c r="AD55"/>
      <c r="AE55"/>
      <c r="AF55"/>
      <c r="AG55"/>
      <c r="AH55"/>
    </row>
    <row r="56" spans="1:34" x14ac:dyDescent="0.25">
      <c r="A56"/>
      <c r="B56"/>
      <c r="C56"/>
      <c r="E56"/>
      <c r="F56"/>
      <c r="G56"/>
      <c r="H56"/>
      <c r="I56"/>
      <c r="J56"/>
      <c r="K56"/>
      <c r="L56"/>
      <c r="M56"/>
      <c r="N56"/>
      <c r="O56"/>
      <c r="Q56"/>
      <c r="R56"/>
      <c r="S56"/>
      <c r="T56"/>
      <c r="U56"/>
      <c r="V56"/>
      <c r="W56"/>
      <c r="X56"/>
      <c r="Y56"/>
      <c r="Z56"/>
      <c r="AA56"/>
      <c r="AB56"/>
      <c r="AC56"/>
      <c r="AD56"/>
      <c r="AE56"/>
      <c r="AF56"/>
      <c r="AG56"/>
      <c r="AH56"/>
    </row>
    <row r="57" spans="1:34" x14ac:dyDescent="0.25">
      <c r="A57"/>
      <c r="B57"/>
      <c r="C57"/>
      <c r="E57"/>
      <c r="F57"/>
      <c r="G57"/>
      <c r="H57"/>
      <c r="I57"/>
      <c r="J57"/>
      <c r="K57"/>
      <c r="L57"/>
      <c r="M57"/>
      <c r="N57"/>
      <c r="O57"/>
      <c r="Q57"/>
      <c r="R57"/>
      <c r="S57"/>
      <c r="T57"/>
      <c r="U57"/>
      <c r="V57"/>
      <c r="W57"/>
      <c r="X57"/>
      <c r="Y57"/>
      <c r="Z57"/>
      <c r="AA57"/>
      <c r="AB57"/>
      <c r="AC57"/>
      <c r="AD57"/>
      <c r="AE57"/>
      <c r="AF57"/>
      <c r="AG57"/>
      <c r="AH57"/>
    </row>
    <row r="58" spans="1:34" x14ac:dyDescent="0.25">
      <c r="A58"/>
      <c r="B58"/>
      <c r="C58"/>
      <c r="E58"/>
      <c r="F58"/>
      <c r="G58"/>
      <c r="H58"/>
      <c r="I58"/>
      <c r="J58"/>
      <c r="K58"/>
      <c r="L58"/>
      <c r="M58"/>
      <c r="N58"/>
      <c r="O58"/>
      <c r="Q58"/>
      <c r="R58"/>
      <c r="S58"/>
      <c r="T58"/>
      <c r="U58"/>
      <c r="V58"/>
      <c r="W58"/>
      <c r="X58"/>
      <c r="Y58"/>
      <c r="Z58"/>
      <c r="AA58"/>
      <c r="AB58"/>
      <c r="AC58"/>
      <c r="AD58"/>
      <c r="AE58"/>
      <c r="AF58"/>
      <c r="AG58"/>
      <c r="AH58"/>
    </row>
    <row r="59" spans="1:34" x14ac:dyDescent="0.25">
      <c r="A59"/>
      <c r="B59"/>
      <c r="C59"/>
      <c r="E59"/>
      <c r="F59"/>
      <c r="G59"/>
      <c r="H59"/>
      <c r="I59"/>
      <c r="J59"/>
      <c r="K59"/>
      <c r="L59"/>
      <c r="M59"/>
      <c r="N59"/>
      <c r="O59"/>
      <c r="Q59"/>
      <c r="R59"/>
      <c r="S59"/>
      <c r="T59"/>
      <c r="U59"/>
      <c r="V59"/>
      <c r="W59"/>
      <c r="X59"/>
      <c r="Y59"/>
      <c r="Z59"/>
      <c r="AA59"/>
      <c r="AB59"/>
      <c r="AC59"/>
      <c r="AD59"/>
      <c r="AE59"/>
      <c r="AF59"/>
      <c r="AG59"/>
      <c r="AH59"/>
    </row>
    <row r="60" spans="1:34" x14ac:dyDescent="0.25">
      <c r="A60"/>
      <c r="B60"/>
      <c r="C60"/>
      <c r="E60"/>
      <c r="F60"/>
      <c r="G60"/>
      <c r="H60"/>
      <c r="I60"/>
      <c r="J60"/>
      <c r="K60"/>
      <c r="L60"/>
      <c r="M60"/>
      <c r="N60"/>
      <c r="O60"/>
      <c r="Q60"/>
      <c r="R60"/>
      <c r="S60"/>
      <c r="T60"/>
      <c r="U60"/>
      <c r="V60"/>
      <c r="W60"/>
      <c r="X60"/>
      <c r="Y60"/>
      <c r="Z60"/>
      <c r="AA60"/>
      <c r="AB60"/>
      <c r="AC60"/>
      <c r="AD60"/>
      <c r="AE60"/>
      <c r="AF60"/>
      <c r="AG60"/>
      <c r="AH60"/>
    </row>
    <row r="61" spans="1:34" x14ac:dyDescent="0.25">
      <c r="A61"/>
      <c r="B61"/>
      <c r="C61"/>
      <c r="E61"/>
      <c r="F61"/>
      <c r="G61"/>
      <c r="H61"/>
      <c r="I61"/>
      <c r="J61"/>
      <c r="K61"/>
      <c r="L61"/>
      <c r="M61"/>
      <c r="N61"/>
      <c r="O61"/>
      <c r="Q61"/>
      <c r="R61"/>
      <c r="S61"/>
      <c r="T61"/>
      <c r="U61"/>
      <c r="V61"/>
      <c r="W61"/>
      <c r="X61"/>
      <c r="Y61"/>
      <c r="Z61"/>
      <c r="AA61"/>
      <c r="AB61"/>
      <c r="AC61"/>
      <c r="AD61"/>
      <c r="AE61"/>
      <c r="AF61"/>
      <c r="AG61"/>
      <c r="AH61"/>
    </row>
    <row r="62" spans="1:34" x14ac:dyDescent="0.25">
      <c r="A62"/>
      <c r="B62"/>
      <c r="C62"/>
      <c r="E62"/>
      <c r="F62"/>
      <c r="G62"/>
      <c r="H62"/>
      <c r="I62"/>
      <c r="J62"/>
      <c r="K62"/>
      <c r="L62"/>
      <c r="M62"/>
      <c r="N62"/>
      <c r="O62"/>
      <c r="Q62"/>
      <c r="R62"/>
      <c r="S62"/>
      <c r="T62"/>
      <c r="U62"/>
      <c r="V62"/>
      <c r="W62"/>
      <c r="X62"/>
      <c r="Y62"/>
      <c r="Z62"/>
      <c r="AA62"/>
      <c r="AB62"/>
      <c r="AC62"/>
      <c r="AD62"/>
      <c r="AE62"/>
      <c r="AF62"/>
      <c r="AG62"/>
      <c r="AH62"/>
    </row>
  </sheetData>
  <mergeCells count="159">
    <mergeCell ref="A6:C6"/>
    <mergeCell ref="D6:N6"/>
    <mergeCell ref="A7:H7"/>
    <mergeCell ref="I7:N7"/>
    <mergeCell ref="O7:W7"/>
    <mergeCell ref="X7:AH7"/>
    <mergeCell ref="A1:C2"/>
    <mergeCell ref="D1:AH3"/>
    <mergeCell ref="A4:C4"/>
    <mergeCell ref="D4:N4"/>
    <mergeCell ref="O4:Q4"/>
    <mergeCell ref="A5:C5"/>
    <mergeCell ref="D5:N5"/>
    <mergeCell ref="I8:I9"/>
    <mergeCell ref="J8:J9"/>
    <mergeCell ref="K8:K9"/>
    <mergeCell ref="L8:L9"/>
    <mergeCell ref="A8:A9"/>
    <mergeCell ref="B8:B9"/>
    <mergeCell ref="C8:C9"/>
    <mergeCell ref="D8:D9"/>
    <mergeCell ref="E8:E9"/>
    <mergeCell ref="F8:F9"/>
    <mergeCell ref="AH8:AH9"/>
    <mergeCell ref="AI8:AI9"/>
    <mergeCell ref="AJ8:AK8"/>
    <mergeCell ref="AL8:AM8"/>
    <mergeCell ref="AN8:AN9"/>
    <mergeCell ref="A10:A12"/>
    <mergeCell ref="B10:B12"/>
    <mergeCell ref="C10:C12"/>
    <mergeCell ref="E10:E12"/>
    <mergeCell ref="F10:F12"/>
    <mergeCell ref="X8:X9"/>
    <mergeCell ref="Y8:Y9"/>
    <mergeCell ref="Z8:Z9"/>
    <mergeCell ref="AC8:AC9"/>
    <mergeCell ref="AD8:AD9"/>
    <mergeCell ref="AG8:AG9"/>
    <mergeCell ref="M8:M9"/>
    <mergeCell ref="N8:N9"/>
    <mergeCell ref="O8:O9"/>
    <mergeCell ref="P8:P9"/>
    <mergeCell ref="Q8:Q9"/>
    <mergeCell ref="R8:W8"/>
    <mergeCell ref="G8:G9"/>
    <mergeCell ref="H8:H9"/>
    <mergeCell ref="AG10:AG12"/>
    <mergeCell ref="AH10:AH12"/>
    <mergeCell ref="AN10:AN12"/>
    <mergeCell ref="A13:A15"/>
    <mergeCell ref="B13:B15"/>
    <mergeCell ref="C13:C15"/>
    <mergeCell ref="E13:E15"/>
    <mergeCell ref="F13:F15"/>
    <mergeCell ref="G13:G15"/>
    <mergeCell ref="H13:H15"/>
    <mergeCell ref="M10:M12"/>
    <mergeCell ref="N10:N12"/>
    <mergeCell ref="AA10:AA12"/>
    <mergeCell ref="AB10:AB12"/>
    <mergeCell ref="AE10:AE12"/>
    <mergeCell ref="AF10:AF12"/>
    <mergeCell ref="G10:G12"/>
    <mergeCell ref="H10:H12"/>
    <mergeCell ref="I10:I12"/>
    <mergeCell ref="J10:J12"/>
    <mergeCell ref="K10:K12"/>
    <mergeCell ref="L10:L12"/>
    <mergeCell ref="AN14:AN15"/>
    <mergeCell ref="AA13:AA15"/>
    <mergeCell ref="A16:A19"/>
    <mergeCell ref="B16:B19"/>
    <mergeCell ref="C16:C19"/>
    <mergeCell ref="E16:E19"/>
    <mergeCell ref="F16:F19"/>
    <mergeCell ref="G16:G19"/>
    <mergeCell ref="H16:H19"/>
    <mergeCell ref="I16:I19"/>
    <mergeCell ref="J16:J19"/>
    <mergeCell ref="AB13:AB15"/>
    <mergeCell ref="AE13:AE15"/>
    <mergeCell ref="AF13:AF15"/>
    <mergeCell ref="AG13:AG15"/>
    <mergeCell ref="AH13:AH15"/>
    <mergeCell ref="I13:I15"/>
    <mergeCell ref="J13:J15"/>
    <mergeCell ref="K13:K15"/>
    <mergeCell ref="L13:L15"/>
    <mergeCell ref="M13:M15"/>
    <mergeCell ref="N13:N15"/>
    <mergeCell ref="AE16:AE19"/>
    <mergeCell ref="AF16:AF19"/>
    <mergeCell ref="AG16:AG19"/>
    <mergeCell ref="AH16:AH19"/>
    <mergeCell ref="A20:A23"/>
    <mergeCell ref="B20:B23"/>
    <mergeCell ref="C20:C23"/>
    <mergeCell ref="E20:E23"/>
    <mergeCell ref="F20:F23"/>
    <mergeCell ref="G20:G23"/>
    <mergeCell ref="K16:K19"/>
    <mergeCell ref="L16:L19"/>
    <mergeCell ref="M16:M19"/>
    <mergeCell ref="N16:N19"/>
    <mergeCell ref="AA16:AA19"/>
    <mergeCell ref="AB16:AB19"/>
    <mergeCell ref="AH20:AH23"/>
    <mergeCell ref="N20:N23"/>
    <mergeCell ref="AA20:AA23"/>
    <mergeCell ref="AB20:AB23"/>
    <mergeCell ref="AE20:AE23"/>
    <mergeCell ref="AF20:AF23"/>
    <mergeCell ref="AG20:AG23"/>
    <mergeCell ref="H20:H23"/>
    <mergeCell ref="I20:I23"/>
    <mergeCell ref="J20:J23"/>
    <mergeCell ref="K20:K23"/>
    <mergeCell ref="L20:L23"/>
    <mergeCell ref="M20:M23"/>
    <mergeCell ref="AE24:AE28"/>
    <mergeCell ref="AF24:AF28"/>
    <mergeCell ref="AG24:AG28"/>
    <mergeCell ref="AH24:AH28"/>
    <mergeCell ref="N24:N28"/>
    <mergeCell ref="AA24:AA28"/>
    <mergeCell ref="AB24:AB28"/>
    <mergeCell ref="I24:I28"/>
    <mergeCell ref="J24:J28"/>
    <mergeCell ref="A29:A32"/>
    <mergeCell ref="B29:B32"/>
    <mergeCell ref="C29:C32"/>
    <mergeCell ref="E29:E32"/>
    <mergeCell ref="F29:F32"/>
    <mergeCell ref="G29:G32"/>
    <mergeCell ref="K24:K28"/>
    <mergeCell ref="L24:L28"/>
    <mergeCell ref="M24:M28"/>
    <mergeCell ref="A24:A28"/>
    <mergeCell ref="B24:B28"/>
    <mergeCell ref="C24:C28"/>
    <mergeCell ref="E24:E28"/>
    <mergeCell ref="F24:F28"/>
    <mergeCell ref="G24:G28"/>
    <mergeCell ref="H24:H28"/>
    <mergeCell ref="AH29:AH32"/>
    <mergeCell ref="AN29:AN32"/>
    <mergeCell ref="N29:N32"/>
    <mergeCell ref="AA29:AA32"/>
    <mergeCell ref="AB29:AB32"/>
    <mergeCell ref="AE29:AE32"/>
    <mergeCell ref="AF29:AF32"/>
    <mergeCell ref="AG29:AG32"/>
    <mergeCell ref="H29:H32"/>
    <mergeCell ref="I29:I32"/>
    <mergeCell ref="J29:J32"/>
    <mergeCell ref="K29:K32"/>
    <mergeCell ref="L29:L32"/>
    <mergeCell ref="M29:M32"/>
  </mergeCells>
  <conditionalFormatting sqref="I10">
    <cfRule type="containsText" dxfId="220" priority="199" operator="containsText" text="Muy Baja">
      <formula>NOT(ISERROR(SEARCH("Muy Baja",I10)))</formula>
    </cfRule>
    <cfRule type="containsText" dxfId="219" priority="200" operator="containsText" text="Baja">
      <formula>NOT(ISERROR(SEARCH("Baja",I10)))</formula>
    </cfRule>
    <cfRule type="containsText" dxfId="218" priority="202" operator="containsText" text="Muy Alta">
      <formula>NOT(ISERROR(SEARCH("Muy Alta",I10)))</formula>
    </cfRule>
    <cfRule type="containsText" dxfId="217" priority="203" operator="containsText" text="Alta">
      <formula>NOT(ISERROR(SEARCH("Alta",I10)))</formula>
    </cfRule>
    <cfRule type="containsText" dxfId="216" priority="204" operator="containsText" text="Media">
      <formula>NOT(ISERROR(SEARCH("Media",I10)))</formula>
    </cfRule>
    <cfRule type="containsText" dxfId="215" priority="205" operator="containsText" text="Media">
      <formula>NOT(ISERROR(SEARCH("Media",I10)))</formula>
    </cfRule>
    <cfRule type="containsText" dxfId="214" priority="206" operator="containsText" text="Media">
      <formula>NOT(ISERROR(SEARCH("Media",I10)))</formula>
    </cfRule>
    <cfRule type="containsText" dxfId="213" priority="207" operator="containsText" text="Muy Baja">
      <formula>NOT(ISERROR(SEARCH("Muy Baja",I10)))</formula>
    </cfRule>
    <cfRule type="containsText" dxfId="212" priority="208" operator="containsText" text="Baja">
      <formula>NOT(ISERROR(SEARCH("Baja",I10)))</formula>
    </cfRule>
    <cfRule type="containsText" dxfId="211" priority="209" operator="containsText" text="Muy Baja">
      <formula>NOT(ISERROR(SEARCH("Muy Baja",I10)))</formula>
    </cfRule>
    <cfRule type="containsText" dxfId="210" priority="210" operator="containsText" text="Muy Baja">
      <formula>NOT(ISERROR(SEARCH("Muy Baja",I10)))</formula>
    </cfRule>
    <cfRule type="containsText" dxfId="209" priority="211" operator="containsText" text="Muy Baja">
      <formula>NOT(ISERROR(SEARCH("Muy Baja",I10)))</formula>
    </cfRule>
    <cfRule type="containsText" dxfId="208" priority="212" operator="containsText" text="Muy Baja'Tabla probabilidad'!">
      <formula>NOT(ISERROR(SEARCH("Muy Baja'Tabla probabilidad'!",I10)))</formula>
    </cfRule>
    <cfRule type="containsText" dxfId="207" priority="213" operator="containsText" text="Muy bajo">
      <formula>NOT(ISERROR(SEARCH("Muy bajo",I10)))</formula>
    </cfRule>
    <cfRule type="containsText" dxfId="206" priority="214" operator="containsText" text="Alta">
      <formula>NOT(ISERROR(SEARCH("Alta",I10)))</formula>
    </cfRule>
    <cfRule type="containsText" dxfId="205" priority="215" operator="containsText" text="Media">
      <formula>NOT(ISERROR(SEARCH("Media",I10)))</formula>
    </cfRule>
    <cfRule type="containsText" dxfId="204" priority="216" operator="containsText" text="Baja">
      <formula>NOT(ISERROR(SEARCH("Baja",I10)))</formula>
    </cfRule>
    <cfRule type="containsText" dxfId="203" priority="217" operator="containsText" text="Muy baja">
      <formula>NOT(ISERROR(SEARCH("Muy baja",I10)))</formula>
    </cfRule>
    <cfRule type="cellIs" dxfId="202" priority="220" operator="between">
      <formula>1</formula>
      <formula>2</formula>
    </cfRule>
    <cfRule type="cellIs" dxfId="201" priority="221" operator="between">
      <formula>0</formula>
      <formula>2</formula>
    </cfRule>
  </conditionalFormatting>
  <conditionalFormatting sqref="I10">
    <cfRule type="containsText" dxfId="200" priority="201" operator="containsText" text="Muy Alta">
      <formula>NOT(ISERROR(SEARCH("Muy Alta",I10)))</formula>
    </cfRule>
  </conditionalFormatting>
  <conditionalFormatting sqref="L10 L16 L20 L24:L27 L29">
    <cfRule type="containsText" dxfId="199" priority="193" operator="containsText" text="Catastrófico">
      <formula>NOT(ISERROR(SEARCH("Catastrófico",L10)))</formula>
    </cfRule>
    <cfRule type="containsText" dxfId="198" priority="194" operator="containsText" text="Mayor">
      <formula>NOT(ISERROR(SEARCH("Mayor",L10)))</formula>
    </cfRule>
    <cfRule type="containsText" dxfId="197" priority="195" operator="containsText" text="Alta">
      <formula>NOT(ISERROR(SEARCH("Alta",L10)))</formula>
    </cfRule>
    <cfRule type="containsText" dxfId="196" priority="196" operator="containsText" text="Moderado">
      <formula>NOT(ISERROR(SEARCH("Moderado",L10)))</formula>
    </cfRule>
    <cfRule type="containsText" dxfId="195" priority="197" operator="containsText" text="Menor">
      <formula>NOT(ISERROR(SEARCH("Menor",L10)))</formula>
    </cfRule>
    <cfRule type="containsText" dxfId="194" priority="198" operator="containsText" text="Leve">
      <formula>NOT(ISERROR(SEARCH("Leve",L10)))</formula>
    </cfRule>
  </conditionalFormatting>
  <conditionalFormatting sqref="N10 N13 N16 N20">
    <cfRule type="containsText" dxfId="193" priority="188" operator="containsText" text="Extremo">
      <formula>NOT(ISERROR(SEARCH("Extremo",N10)))</formula>
    </cfRule>
    <cfRule type="containsText" dxfId="192" priority="189" operator="containsText" text="Alto">
      <formula>NOT(ISERROR(SEARCH("Alto",N10)))</formula>
    </cfRule>
    <cfRule type="containsText" dxfId="191" priority="190" operator="containsText" text="Bajo">
      <formula>NOT(ISERROR(SEARCH("Bajo",N10)))</formula>
    </cfRule>
    <cfRule type="containsText" dxfId="190" priority="191" operator="containsText" text="Moderado">
      <formula>NOT(ISERROR(SEARCH("Moderado",N10)))</formula>
    </cfRule>
    <cfRule type="containsText" dxfId="189" priority="192" operator="containsText" text="Extremo">
      <formula>NOT(ISERROR(SEARCH("Extremo",N10)))</formula>
    </cfRule>
  </conditionalFormatting>
  <conditionalFormatting sqref="M10 M13 M16 M20 M24:M27 M29">
    <cfRule type="containsText" dxfId="188" priority="182" operator="containsText" text="Catastrófico">
      <formula>NOT(ISERROR(SEARCH("Catastrófico",M10)))</formula>
    </cfRule>
    <cfRule type="containsText" dxfId="187" priority="183" operator="containsText" text="Mayor">
      <formula>NOT(ISERROR(SEARCH("Mayor",M10)))</formula>
    </cfRule>
    <cfRule type="containsText" dxfId="186" priority="184" operator="containsText" text="Alta">
      <formula>NOT(ISERROR(SEARCH("Alta",M10)))</formula>
    </cfRule>
    <cfRule type="containsText" dxfId="185" priority="185" operator="containsText" text="Moderado">
      <formula>NOT(ISERROR(SEARCH("Moderado",M10)))</formula>
    </cfRule>
    <cfRule type="containsText" dxfId="184" priority="186" operator="containsText" text="Menor">
      <formula>NOT(ISERROR(SEARCH("Menor",M10)))</formula>
    </cfRule>
    <cfRule type="containsText" dxfId="183" priority="187" operator="containsText" text="Leve">
      <formula>NOT(ISERROR(SEARCH("Leve",M10)))</formula>
    </cfRule>
  </conditionalFormatting>
  <conditionalFormatting sqref="Y10:Y12 Y16:Y19 Y29:Y32">
    <cfRule type="containsText" dxfId="182" priority="176" operator="containsText" text="Muy Alta">
      <formula>NOT(ISERROR(SEARCH("Muy Alta",Y10)))</formula>
    </cfRule>
    <cfRule type="containsText" dxfId="181" priority="177" operator="containsText" text="Alta">
      <formula>NOT(ISERROR(SEARCH("Alta",Y10)))</formula>
    </cfRule>
    <cfRule type="containsText" dxfId="180" priority="178" operator="containsText" text="Media">
      <formula>NOT(ISERROR(SEARCH("Media",Y10)))</formula>
    </cfRule>
    <cfRule type="containsText" dxfId="179" priority="179" operator="containsText" text="Muy Baja">
      <formula>NOT(ISERROR(SEARCH("Muy Baja",Y10)))</formula>
    </cfRule>
    <cfRule type="containsText" dxfId="178" priority="180" operator="containsText" text="Baja">
      <formula>NOT(ISERROR(SEARCH("Baja",Y10)))</formula>
    </cfRule>
    <cfRule type="containsText" dxfId="177" priority="181" operator="containsText" text="Muy Baja">
      <formula>NOT(ISERROR(SEARCH("Muy Baja",Y10)))</formula>
    </cfRule>
  </conditionalFormatting>
  <conditionalFormatting sqref="AC10:AC12 AC16:AC19 AC29:AC32">
    <cfRule type="containsText" dxfId="176" priority="171" operator="containsText" text="Catastrófico">
      <formula>NOT(ISERROR(SEARCH("Catastrófico",AC10)))</formula>
    </cfRule>
    <cfRule type="containsText" dxfId="175" priority="172" operator="containsText" text="Mayor">
      <formula>NOT(ISERROR(SEARCH("Mayor",AC10)))</formula>
    </cfRule>
    <cfRule type="containsText" dxfId="174" priority="173" operator="containsText" text="Moderado">
      <formula>NOT(ISERROR(SEARCH("Moderado",AC10)))</formula>
    </cfRule>
    <cfRule type="containsText" dxfId="173" priority="174" operator="containsText" text="Menor">
      <formula>NOT(ISERROR(SEARCH("Menor",AC10)))</formula>
    </cfRule>
    <cfRule type="containsText" dxfId="172" priority="175" operator="containsText" text="Leve">
      <formula>NOT(ISERROR(SEARCH("Leve",AC10)))</formula>
    </cfRule>
  </conditionalFormatting>
  <conditionalFormatting sqref="AG10">
    <cfRule type="containsText" dxfId="171" priority="162" operator="containsText" text="Extremo">
      <formula>NOT(ISERROR(SEARCH("Extremo",AG10)))</formula>
    </cfRule>
    <cfRule type="containsText" dxfId="170" priority="163" operator="containsText" text="Alto">
      <formula>NOT(ISERROR(SEARCH("Alto",AG10)))</formula>
    </cfRule>
    <cfRule type="containsText" dxfId="169" priority="164" operator="containsText" text="Moderado">
      <formula>NOT(ISERROR(SEARCH("Moderado",AG10)))</formula>
    </cfRule>
    <cfRule type="containsText" dxfId="168" priority="165" operator="containsText" text="Menor">
      <formula>NOT(ISERROR(SEARCH("Menor",AG10)))</formula>
    </cfRule>
    <cfRule type="containsText" dxfId="167" priority="166" operator="containsText" text="Bajo">
      <formula>NOT(ISERROR(SEARCH("Bajo",AG10)))</formula>
    </cfRule>
    <cfRule type="containsText" dxfId="166" priority="167" operator="containsText" text="Moderado">
      <formula>NOT(ISERROR(SEARCH("Moderado",AG10)))</formula>
    </cfRule>
    <cfRule type="containsText" dxfId="165" priority="168" operator="containsText" text="Extremo">
      <formula>NOT(ISERROR(SEARCH("Extremo",AG10)))</formula>
    </cfRule>
    <cfRule type="containsText" dxfId="164" priority="169" operator="containsText" text="Baja">
      <formula>NOT(ISERROR(SEARCH("Baja",AG10)))</formula>
    </cfRule>
    <cfRule type="containsText" dxfId="163" priority="170" operator="containsText" text="Alto">
      <formula>NOT(ISERROR(SEARCH("Alto",AG10)))</formula>
    </cfRule>
  </conditionalFormatting>
  <conditionalFormatting sqref="AA10:AA32">
    <cfRule type="containsText" dxfId="162" priority="7" operator="containsText" text="Muy Baja">
      <formula>NOT(ISERROR(SEARCH("Muy Baja",AA10)))</formula>
    </cfRule>
    <cfRule type="containsText" dxfId="161" priority="157" operator="containsText" text="Muy Alta">
      <formula>NOT(ISERROR(SEARCH("Muy Alta",AA10)))</formula>
    </cfRule>
    <cfRule type="containsText" dxfId="160" priority="158" operator="containsText" text="Alta">
      <formula>NOT(ISERROR(SEARCH("Alta",AA10)))</formula>
    </cfRule>
    <cfRule type="containsText" dxfId="159" priority="159" operator="containsText" text="Media">
      <formula>NOT(ISERROR(SEARCH("Media",AA10)))</formula>
    </cfRule>
    <cfRule type="containsText" dxfId="158" priority="160" operator="containsText" text="Baja">
      <formula>NOT(ISERROR(SEARCH("Baja",AA10)))</formula>
    </cfRule>
    <cfRule type="containsText" dxfId="157" priority="161" operator="containsText" text="Muy Baja">
      <formula>NOT(ISERROR(SEARCH("Muy Baja",AA10)))</formula>
    </cfRule>
  </conditionalFormatting>
  <conditionalFormatting sqref="AE10:AE12 AE16:AE19 AE29:AE32">
    <cfRule type="containsText" dxfId="156" priority="152" operator="containsText" text="Catastrófico">
      <formula>NOT(ISERROR(SEARCH("Catastrófico",AE10)))</formula>
    </cfRule>
    <cfRule type="containsText" dxfId="155" priority="153" operator="containsText" text="Moderado">
      <formula>NOT(ISERROR(SEARCH("Moderado",AE10)))</formula>
    </cfRule>
    <cfRule type="containsText" dxfId="154" priority="154" operator="containsText" text="Menor">
      <formula>NOT(ISERROR(SEARCH("Menor",AE10)))</formula>
    </cfRule>
    <cfRule type="containsText" dxfId="153" priority="155" operator="containsText" text="Leve">
      <formula>NOT(ISERROR(SEARCH("Leve",AE10)))</formula>
    </cfRule>
    <cfRule type="containsText" dxfId="152" priority="156" operator="containsText" text="Mayor">
      <formula>NOT(ISERROR(SEARCH("Mayor",AE10)))</formula>
    </cfRule>
  </conditionalFormatting>
  <conditionalFormatting sqref="I13 I16 I20">
    <cfRule type="containsText" dxfId="151" priority="129" operator="containsText" text="Muy Baja">
      <formula>NOT(ISERROR(SEARCH("Muy Baja",I13)))</formula>
    </cfRule>
    <cfRule type="containsText" dxfId="150" priority="130" operator="containsText" text="Baja">
      <formula>NOT(ISERROR(SEARCH("Baja",I13)))</formula>
    </cfRule>
    <cfRule type="containsText" dxfId="149" priority="132" operator="containsText" text="Muy Alta">
      <formula>NOT(ISERROR(SEARCH("Muy Alta",I13)))</formula>
    </cfRule>
    <cfRule type="containsText" dxfId="148" priority="133" operator="containsText" text="Alta">
      <formula>NOT(ISERROR(SEARCH("Alta",I13)))</formula>
    </cfRule>
    <cfRule type="containsText" dxfId="147" priority="134" operator="containsText" text="Media">
      <formula>NOT(ISERROR(SEARCH("Media",I13)))</formula>
    </cfRule>
    <cfRule type="containsText" dxfId="146" priority="135" operator="containsText" text="Media">
      <formula>NOT(ISERROR(SEARCH("Media",I13)))</formula>
    </cfRule>
    <cfRule type="containsText" dxfId="145" priority="136" operator="containsText" text="Media">
      <formula>NOT(ISERROR(SEARCH("Media",I13)))</formula>
    </cfRule>
    <cfRule type="containsText" dxfId="144" priority="137" operator="containsText" text="Muy Baja">
      <formula>NOT(ISERROR(SEARCH("Muy Baja",I13)))</formula>
    </cfRule>
    <cfRule type="containsText" dxfId="143" priority="138" operator="containsText" text="Baja">
      <formula>NOT(ISERROR(SEARCH("Baja",I13)))</formula>
    </cfRule>
    <cfRule type="containsText" dxfId="142" priority="139" operator="containsText" text="Muy Baja">
      <formula>NOT(ISERROR(SEARCH("Muy Baja",I13)))</formula>
    </cfRule>
    <cfRule type="containsText" dxfId="141" priority="140" operator="containsText" text="Muy Baja">
      <formula>NOT(ISERROR(SEARCH("Muy Baja",I13)))</formula>
    </cfRule>
    <cfRule type="containsText" dxfId="140" priority="141" operator="containsText" text="Muy Baja">
      <formula>NOT(ISERROR(SEARCH("Muy Baja",I13)))</formula>
    </cfRule>
    <cfRule type="containsText" dxfId="139" priority="142" operator="containsText" text="Muy Baja'Tabla probabilidad'!">
      <formula>NOT(ISERROR(SEARCH("Muy Baja'Tabla probabilidad'!",I13)))</formula>
    </cfRule>
    <cfRule type="containsText" dxfId="138" priority="143" operator="containsText" text="Muy bajo">
      <formula>NOT(ISERROR(SEARCH("Muy bajo",I13)))</formula>
    </cfRule>
    <cfRule type="containsText" dxfId="137" priority="144" operator="containsText" text="Alta">
      <formula>NOT(ISERROR(SEARCH("Alta",I13)))</formula>
    </cfRule>
    <cfRule type="containsText" dxfId="136" priority="145" operator="containsText" text="Media">
      <formula>NOT(ISERROR(SEARCH("Media",I13)))</formula>
    </cfRule>
    <cfRule type="containsText" dxfId="135" priority="146" operator="containsText" text="Baja">
      <formula>NOT(ISERROR(SEARCH("Baja",I13)))</formula>
    </cfRule>
    <cfRule type="containsText" dxfId="134" priority="147" operator="containsText" text="Muy baja">
      <formula>NOT(ISERROR(SEARCH("Muy baja",I13)))</formula>
    </cfRule>
    <cfRule type="cellIs" dxfId="133" priority="150" operator="between">
      <formula>1</formula>
      <formula>2</formula>
    </cfRule>
    <cfRule type="cellIs" dxfId="132" priority="151" operator="between">
      <formula>0</formula>
      <formula>2</formula>
    </cfRule>
  </conditionalFormatting>
  <conditionalFormatting sqref="I13 I16 I20">
    <cfRule type="containsText" dxfId="131" priority="131" operator="containsText" text="Muy Alta">
      <formula>NOT(ISERROR(SEARCH("Muy Alta",I13)))</formula>
    </cfRule>
  </conditionalFormatting>
  <conditionalFormatting sqref="Y13:Y15">
    <cfRule type="containsText" dxfId="130" priority="123" operator="containsText" text="Muy Alta">
      <formula>NOT(ISERROR(SEARCH("Muy Alta",Y13)))</formula>
    </cfRule>
    <cfRule type="containsText" dxfId="129" priority="124" operator="containsText" text="Alta">
      <formula>NOT(ISERROR(SEARCH("Alta",Y13)))</formula>
    </cfRule>
    <cfRule type="containsText" dxfId="128" priority="125" operator="containsText" text="Media">
      <formula>NOT(ISERROR(SEARCH("Media",Y13)))</formula>
    </cfRule>
    <cfRule type="containsText" dxfId="127" priority="126" operator="containsText" text="Muy Baja">
      <formula>NOT(ISERROR(SEARCH("Muy Baja",Y13)))</formula>
    </cfRule>
    <cfRule type="containsText" dxfId="126" priority="127" operator="containsText" text="Baja">
      <formula>NOT(ISERROR(SEARCH("Baja",Y13)))</formula>
    </cfRule>
    <cfRule type="containsText" dxfId="125" priority="128" operator="containsText" text="Muy Baja">
      <formula>NOT(ISERROR(SEARCH("Muy Baja",Y13)))</formula>
    </cfRule>
  </conditionalFormatting>
  <conditionalFormatting sqref="AC13:AC15">
    <cfRule type="containsText" dxfId="124" priority="118" operator="containsText" text="Catastrófico">
      <formula>NOT(ISERROR(SEARCH("Catastrófico",AC13)))</formula>
    </cfRule>
    <cfRule type="containsText" dxfId="123" priority="119" operator="containsText" text="Mayor">
      <formula>NOT(ISERROR(SEARCH("Mayor",AC13)))</formula>
    </cfRule>
    <cfRule type="containsText" dxfId="122" priority="120" operator="containsText" text="Moderado">
      <formula>NOT(ISERROR(SEARCH("Moderado",AC13)))</formula>
    </cfRule>
    <cfRule type="containsText" dxfId="121" priority="121" operator="containsText" text="Menor">
      <formula>NOT(ISERROR(SEARCH("Menor",AC13)))</formula>
    </cfRule>
    <cfRule type="containsText" dxfId="120" priority="122" operator="containsText" text="Leve">
      <formula>NOT(ISERROR(SEARCH("Leve",AC13)))</formula>
    </cfRule>
  </conditionalFormatting>
  <conditionalFormatting sqref="AG13">
    <cfRule type="containsText" dxfId="119" priority="109" operator="containsText" text="Extremo">
      <formula>NOT(ISERROR(SEARCH("Extremo",AG13)))</formula>
    </cfRule>
    <cfRule type="containsText" dxfId="118" priority="110" operator="containsText" text="Alto">
      <formula>NOT(ISERROR(SEARCH("Alto",AG13)))</formula>
    </cfRule>
    <cfRule type="containsText" dxfId="117" priority="111" operator="containsText" text="Moderado">
      <formula>NOT(ISERROR(SEARCH("Moderado",AG13)))</formula>
    </cfRule>
    <cfRule type="containsText" dxfId="116" priority="112" operator="containsText" text="Menor">
      <formula>NOT(ISERROR(SEARCH("Menor",AG13)))</formula>
    </cfRule>
    <cfRule type="containsText" dxfId="115" priority="113" operator="containsText" text="Bajo">
      <formula>NOT(ISERROR(SEARCH("Bajo",AG13)))</formula>
    </cfRule>
    <cfRule type="containsText" dxfId="114" priority="114" operator="containsText" text="Moderado">
      <formula>NOT(ISERROR(SEARCH("Moderado",AG13)))</formula>
    </cfRule>
    <cfRule type="containsText" dxfId="113" priority="115" operator="containsText" text="Extremo">
      <formula>NOT(ISERROR(SEARCH("Extremo",AG13)))</formula>
    </cfRule>
    <cfRule type="containsText" dxfId="112" priority="116" operator="containsText" text="Baja">
      <formula>NOT(ISERROR(SEARCH("Baja",AG13)))</formula>
    </cfRule>
    <cfRule type="containsText" dxfId="111" priority="117" operator="containsText" text="Alto">
      <formula>NOT(ISERROR(SEARCH("Alto",AG13)))</formula>
    </cfRule>
  </conditionalFormatting>
  <conditionalFormatting sqref="AE13:AE15">
    <cfRule type="containsText" dxfId="110" priority="104" operator="containsText" text="Catastrófico">
      <formula>NOT(ISERROR(SEARCH("Catastrófico",AE13)))</formula>
    </cfRule>
    <cfRule type="containsText" dxfId="109" priority="105" operator="containsText" text="Moderado">
      <formula>NOT(ISERROR(SEARCH("Moderado",AE13)))</formula>
    </cfRule>
    <cfRule type="containsText" dxfId="108" priority="106" operator="containsText" text="Menor">
      <formula>NOT(ISERROR(SEARCH("Menor",AE13)))</formula>
    </cfRule>
    <cfRule type="containsText" dxfId="107" priority="107" operator="containsText" text="Leve">
      <formula>NOT(ISERROR(SEARCH("Leve",AE13)))</formula>
    </cfRule>
    <cfRule type="containsText" dxfId="106" priority="108" operator="containsText" text="Mayor">
      <formula>NOT(ISERROR(SEARCH("Mayor",AE13)))</formula>
    </cfRule>
  </conditionalFormatting>
  <conditionalFormatting sqref="AG16">
    <cfRule type="containsText" dxfId="105" priority="95" operator="containsText" text="Extremo">
      <formula>NOT(ISERROR(SEARCH("Extremo",AG16)))</formula>
    </cfRule>
    <cfRule type="containsText" dxfId="104" priority="96" operator="containsText" text="Alto">
      <formula>NOT(ISERROR(SEARCH("Alto",AG16)))</formula>
    </cfRule>
    <cfRule type="containsText" dxfId="103" priority="97" operator="containsText" text="Moderado">
      <formula>NOT(ISERROR(SEARCH("Moderado",AG16)))</formula>
    </cfRule>
    <cfRule type="containsText" dxfId="102" priority="98" operator="containsText" text="Menor">
      <formula>NOT(ISERROR(SEARCH("Menor",AG16)))</formula>
    </cfRule>
    <cfRule type="containsText" dxfId="101" priority="99" operator="containsText" text="Bajo">
      <formula>NOT(ISERROR(SEARCH("Bajo",AG16)))</formula>
    </cfRule>
    <cfRule type="containsText" dxfId="100" priority="100" operator="containsText" text="Moderado">
      <formula>NOT(ISERROR(SEARCH("Moderado",AG16)))</formula>
    </cfRule>
    <cfRule type="containsText" dxfId="99" priority="101" operator="containsText" text="Extremo">
      <formula>NOT(ISERROR(SEARCH("Extremo",AG16)))</formula>
    </cfRule>
    <cfRule type="containsText" dxfId="98" priority="102" operator="containsText" text="Baja">
      <formula>NOT(ISERROR(SEARCH("Baja",AG16)))</formula>
    </cfRule>
    <cfRule type="containsText" dxfId="97" priority="103" operator="containsText" text="Alto">
      <formula>NOT(ISERROR(SEARCH("Alto",AG16)))</formula>
    </cfRule>
  </conditionalFormatting>
  <conditionalFormatting sqref="Y20:Y23">
    <cfRule type="containsText" dxfId="96" priority="89" operator="containsText" text="Muy Alta">
      <formula>NOT(ISERROR(SEARCH("Muy Alta",Y20)))</formula>
    </cfRule>
    <cfRule type="containsText" dxfId="95" priority="90" operator="containsText" text="Alta">
      <formula>NOT(ISERROR(SEARCH("Alta",Y20)))</formula>
    </cfRule>
    <cfRule type="containsText" dxfId="94" priority="91" operator="containsText" text="Media">
      <formula>NOT(ISERROR(SEARCH("Media",Y20)))</formula>
    </cfRule>
    <cfRule type="containsText" dxfId="93" priority="92" operator="containsText" text="Muy Baja">
      <formula>NOT(ISERROR(SEARCH("Muy Baja",Y20)))</formula>
    </cfRule>
    <cfRule type="containsText" dxfId="92" priority="93" operator="containsText" text="Baja">
      <formula>NOT(ISERROR(SEARCH("Baja",Y20)))</formula>
    </cfRule>
    <cfRule type="containsText" dxfId="91" priority="94" operator="containsText" text="Muy Baja">
      <formula>NOT(ISERROR(SEARCH("Muy Baja",Y20)))</formula>
    </cfRule>
  </conditionalFormatting>
  <conditionalFormatting sqref="AC20:AC23">
    <cfRule type="containsText" dxfId="90" priority="84" operator="containsText" text="Catastrófico">
      <formula>NOT(ISERROR(SEARCH("Catastrófico",AC20)))</formula>
    </cfRule>
    <cfRule type="containsText" dxfId="89" priority="85" operator="containsText" text="Mayor">
      <formula>NOT(ISERROR(SEARCH("Mayor",AC20)))</formula>
    </cfRule>
    <cfRule type="containsText" dxfId="88" priority="86" operator="containsText" text="Moderado">
      <formula>NOT(ISERROR(SEARCH("Moderado",AC20)))</formula>
    </cfRule>
    <cfRule type="containsText" dxfId="87" priority="87" operator="containsText" text="Menor">
      <formula>NOT(ISERROR(SEARCH("Menor",AC20)))</formula>
    </cfRule>
    <cfRule type="containsText" dxfId="86" priority="88" operator="containsText" text="Leve">
      <formula>NOT(ISERROR(SEARCH("Leve",AC20)))</formula>
    </cfRule>
  </conditionalFormatting>
  <conditionalFormatting sqref="AG20">
    <cfRule type="containsText" dxfId="85" priority="75" operator="containsText" text="Extremo">
      <formula>NOT(ISERROR(SEARCH("Extremo",AG20)))</formula>
    </cfRule>
    <cfRule type="containsText" dxfId="84" priority="76" operator="containsText" text="Alto">
      <formula>NOT(ISERROR(SEARCH("Alto",AG20)))</formula>
    </cfRule>
    <cfRule type="containsText" dxfId="83" priority="77" operator="containsText" text="Moderado">
      <formula>NOT(ISERROR(SEARCH("Moderado",AG20)))</formula>
    </cfRule>
    <cfRule type="containsText" dxfId="82" priority="78" operator="containsText" text="Menor">
      <formula>NOT(ISERROR(SEARCH("Menor",AG20)))</formula>
    </cfRule>
    <cfRule type="containsText" dxfId="81" priority="79" operator="containsText" text="Bajo">
      <formula>NOT(ISERROR(SEARCH("Bajo",AG20)))</formula>
    </cfRule>
    <cfRule type="containsText" dxfId="80" priority="80" operator="containsText" text="Moderado">
      <formula>NOT(ISERROR(SEARCH("Moderado",AG20)))</formula>
    </cfRule>
    <cfRule type="containsText" dxfId="79" priority="81" operator="containsText" text="Extremo">
      <formula>NOT(ISERROR(SEARCH("Extremo",AG20)))</formula>
    </cfRule>
    <cfRule type="containsText" dxfId="78" priority="82" operator="containsText" text="Baja">
      <formula>NOT(ISERROR(SEARCH("Baja",AG20)))</formula>
    </cfRule>
    <cfRule type="containsText" dxfId="77" priority="83" operator="containsText" text="Alto">
      <formula>NOT(ISERROR(SEARCH("Alto",AG20)))</formula>
    </cfRule>
  </conditionalFormatting>
  <conditionalFormatting sqref="AE20:AE23">
    <cfRule type="containsText" dxfId="76" priority="70" operator="containsText" text="Catastrófico">
      <formula>NOT(ISERROR(SEARCH("Catastrófico",AE20)))</formula>
    </cfRule>
    <cfRule type="containsText" dxfId="75" priority="71" operator="containsText" text="Moderado">
      <formula>NOT(ISERROR(SEARCH("Moderado",AE20)))</formula>
    </cfRule>
    <cfRule type="containsText" dxfId="74" priority="72" operator="containsText" text="Menor">
      <formula>NOT(ISERROR(SEARCH("Menor",AE20)))</formula>
    </cfRule>
    <cfRule type="containsText" dxfId="73" priority="73" operator="containsText" text="Leve">
      <formula>NOT(ISERROR(SEARCH("Leve",AE20)))</formula>
    </cfRule>
    <cfRule type="containsText" dxfId="72" priority="74" operator="containsText" text="Mayor">
      <formula>NOT(ISERROR(SEARCH("Mayor",AE20)))</formula>
    </cfRule>
  </conditionalFormatting>
  <conditionalFormatting sqref="N24:N27 N29">
    <cfRule type="containsText" dxfId="71" priority="65" operator="containsText" text="Extremo">
      <formula>NOT(ISERROR(SEARCH("Extremo",N24)))</formula>
    </cfRule>
    <cfRule type="containsText" dxfId="70" priority="66" operator="containsText" text="Alto">
      <formula>NOT(ISERROR(SEARCH("Alto",N24)))</formula>
    </cfRule>
    <cfRule type="containsText" dxfId="69" priority="67" operator="containsText" text="Bajo">
      <formula>NOT(ISERROR(SEARCH("Bajo",N24)))</formula>
    </cfRule>
    <cfRule type="containsText" dxfId="68" priority="68" operator="containsText" text="Moderado">
      <formula>NOT(ISERROR(SEARCH("Moderado",N24)))</formula>
    </cfRule>
    <cfRule type="containsText" dxfId="67" priority="69" operator="containsText" text="Extremo">
      <formula>NOT(ISERROR(SEARCH("Extremo",N24)))</formula>
    </cfRule>
  </conditionalFormatting>
  <conditionalFormatting sqref="I24:I27 I29">
    <cfRule type="containsText" dxfId="66" priority="42" operator="containsText" text="Muy Baja">
      <formula>NOT(ISERROR(SEARCH("Muy Baja",I24)))</formula>
    </cfRule>
    <cfRule type="containsText" dxfId="65" priority="43" operator="containsText" text="Baja">
      <formula>NOT(ISERROR(SEARCH("Baja",I24)))</formula>
    </cfRule>
    <cfRule type="containsText" dxfId="64" priority="45" operator="containsText" text="Muy Alta">
      <formula>NOT(ISERROR(SEARCH("Muy Alta",I24)))</formula>
    </cfRule>
    <cfRule type="containsText" dxfId="63" priority="46" operator="containsText" text="Alta">
      <formula>NOT(ISERROR(SEARCH("Alta",I24)))</formula>
    </cfRule>
    <cfRule type="containsText" dxfId="62" priority="47" operator="containsText" text="Media">
      <formula>NOT(ISERROR(SEARCH("Media",I24)))</formula>
    </cfRule>
    <cfRule type="containsText" dxfId="61" priority="48" operator="containsText" text="Media">
      <formula>NOT(ISERROR(SEARCH("Media",I24)))</formula>
    </cfRule>
    <cfRule type="containsText" dxfId="60" priority="49" operator="containsText" text="Media">
      <formula>NOT(ISERROR(SEARCH("Media",I24)))</formula>
    </cfRule>
    <cfRule type="containsText" dxfId="59" priority="50" operator="containsText" text="Muy Baja">
      <formula>NOT(ISERROR(SEARCH("Muy Baja",I24)))</formula>
    </cfRule>
    <cfRule type="containsText" dxfId="58" priority="51" operator="containsText" text="Baja">
      <formula>NOT(ISERROR(SEARCH("Baja",I24)))</formula>
    </cfRule>
    <cfRule type="containsText" dxfId="57" priority="52" operator="containsText" text="Muy Baja">
      <formula>NOT(ISERROR(SEARCH("Muy Baja",I24)))</formula>
    </cfRule>
    <cfRule type="containsText" dxfId="56" priority="53" operator="containsText" text="Muy Baja">
      <formula>NOT(ISERROR(SEARCH("Muy Baja",I24)))</formula>
    </cfRule>
    <cfRule type="containsText" dxfId="55" priority="54" operator="containsText" text="Muy Baja">
      <formula>NOT(ISERROR(SEARCH("Muy Baja",I24)))</formula>
    </cfRule>
    <cfRule type="containsText" dxfId="54" priority="55" operator="containsText" text="Muy Baja'Tabla probabilidad'!">
      <formula>NOT(ISERROR(SEARCH("Muy Baja'Tabla probabilidad'!",I24)))</formula>
    </cfRule>
    <cfRule type="containsText" dxfId="53" priority="56" operator="containsText" text="Muy bajo">
      <formula>NOT(ISERROR(SEARCH("Muy bajo",I24)))</formula>
    </cfRule>
    <cfRule type="containsText" dxfId="52" priority="57" operator="containsText" text="Alta">
      <formula>NOT(ISERROR(SEARCH("Alta",I24)))</formula>
    </cfRule>
    <cfRule type="containsText" dxfId="51" priority="58" operator="containsText" text="Media">
      <formula>NOT(ISERROR(SEARCH("Media",I24)))</formula>
    </cfRule>
    <cfRule type="containsText" dxfId="50" priority="59" operator="containsText" text="Baja">
      <formula>NOT(ISERROR(SEARCH("Baja",I24)))</formula>
    </cfRule>
    <cfRule type="containsText" dxfId="49" priority="60" operator="containsText" text="Muy baja">
      <formula>NOT(ISERROR(SEARCH("Muy baja",I24)))</formula>
    </cfRule>
    <cfRule type="cellIs" dxfId="48" priority="63" operator="between">
      <formula>1</formula>
      <formula>2</formula>
    </cfRule>
    <cfRule type="cellIs" dxfId="47" priority="64" operator="between">
      <formula>0</formula>
      <formula>2</formula>
    </cfRule>
  </conditionalFormatting>
  <conditionalFormatting sqref="I24:I27 I29">
    <cfRule type="containsText" dxfId="46" priority="44" operator="containsText" text="Muy Alta">
      <formula>NOT(ISERROR(SEARCH("Muy Alta",I24)))</formula>
    </cfRule>
  </conditionalFormatting>
  <conditionalFormatting sqref="Y24:Y28">
    <cfRule type="containsText" dxfId="45" priority="36" operator="containsText" text="Muy Alta">
      <formula>NOT(ISERROR(SEARCH("Muy Alta",Y24)))</formula>
    </cfRule>
    <cfRule type="containsText" dxfId="44" priority="37" operator="containsText" text="Alta">
      <formula>NOT(ISERROR(SEARCH("Alta",Y24)))</formula>
    </cfRule>
    <cfRule type="containsText" dxfId="43" priority="38" operator="containsText" text="Media">
      <formula>NOT(ISERROR(SEARCH("Media",Y24)))</formula>
    </cfRule>
    <cfRule type="containsText" dxfId="42" priority="39" operator="containsText" text="Muy Baja">
      <formula>NOT(ISERROR(SEARCH("Muy Baja",Y24)))</formula>
    </cfRule>
    <cfRule type="containsText" dxfId="41" priority="40" operator="containsText" text="Baja">
      <formula>NOT(ISERROR(SEARCH("Baja",Y24)))</formula>
    </cfRule>
    <cfRule type="containsText" dxfId="40" priority="41" operator="containsText" text="Muy Baja">
      <formula>NOT(ISERROR(SEARCH("Muy Baja",Y24)))</formula>
    </cfRule>
  </conditionalFormatting>
  <conditionalFormatting sqref="AC24:AC28">
    <cfRule type="containsText" dxfId="39" priority="31" operator="containsText" text="Catastrófico">
      <formula>NOT(ISERROR(SEARCH("Catastrófico",AC24)))</formula>
    </cfRule>
    <cfRule type="containsText" dxfId="38" priority="32" operator="containsText" text="Mayor">
      <formula>NOT(ISERROR(SEARCH("Mayor",AC24)))</formula>
    </cfRule>
    <cfRule type="containsText" dxfId="37" priority="33" operator="containsText" text="Moderado">
      <formula>NOT(ISERROR(SEARCH("Moderado",AC24)))</formula>
    </cfRule>
    <cfRule type="containsText" dxfId="36" priority="34" operator="containsText" text="Menor">
      <formula>NOT(ISERROR(SEARCH("Menor",AC24)))</formula>
    </cfRule>
    <cfRule type="containsText" dxfId="35" priority="35" operator="containsText" text="Leve">
      <formula>NOT(ISERROR(SEARCH("Leve",AC24)))</formula>
    </cfRule>
  </conditionalFormatting>
  <conditionalFormatting sqref="AG24:AG27">
    <cfRule type="containsText" dxfId="34" priority="22" operator="containsText" text="Extremo">
      <formula>NOT(ISERROR(SEARCH("Extremo",AG24)))</formula>
    </cfRule>
    <cfRule type="containsText" dxfId="33" priority="23" operator="containsText" text="Alto">
      <formula>NOT(ISERROR(SEARCH("Alto",AG24)))</formula>
    </cfRule>
    <cfRule type="containsText" dxfId="32" priority="24" operator="containsText" text="Moderado">
      <formula>NOT(ISERROR(SEARCH("Moderado",AG24)))</formula>
    </cfRule>
    <cfRule type="containsText" dxfId="31" priority="25" operator="containsText" text="Menor">
      <formula>NOT(ISERROR(SEARCH("Menor",AG24)))</formula>
    </cfRule>
    <cfRule type="containsText" dxfId="30" priority="26" operator="containsText" text="Bajo">
      <formula>NOT(ISERROR(SEARCH("Bajo",AG24)))</formula>
    </cfRule>
    <cfRule type="containsText" dxfId="29" priority="27" operator="containsText" text="Moderado">
      <formula>NOT(ISERROR(SEARCH("Moderado",AG24)))</formula>
    </cfRule>
    <cfRule type="containsText" dxfId="28" priority="28" operator="containsText" text="Extremo">
      <formula>NOT(ISERROR(SEARCH("Extremo",AG24)))</formula>
    </cfRule>
    <cfRule type="containsText" dxfId="27" priority="29" operator="containsText" text="Baja">
      <formula>NOT(ISERROR(SEARCH("Baja",AG24)))</formula>
    </cfRule>
    <cfRule type="containsText" dxfId="26" priority="30" operator="containsText" text="Alto">
      <formula>NOT(ISERROR(SEARCH("Alto",AG24)))</formula>
    </cfRule>
  </conditionalFormatting>
  <conditionalFormatting sqref="AE24:AE28">
    <cfRule type="containsText" dxfId="25" priority="17" operator="containsText" text="Catastrófico">
      <formula>NOT(ISERROR(SEARCH("Catastrófico",AE24)))</formula>
    </cfRule>
    <cfRule type="containsText" dxfId="24" priority="18" operator="containsText" text="Moderado">
      <formula>NOT(ISERROR(SEARCH("Moderado",AE24)))</formula>
    </cfRule>
    <cfRule type="containsText" dxfId="23" priority="19" operator="containsText" text="Menor">
      <formula>NOT(ISERROR(SEARCH("Menor",AE24)))</formula>
    </cfRule>
    <cfRule type="containsText" dxfId="22" priority="20" operator="containsText" text="Leve">
      <formula>NOT(ISERROR(SEARCH("Leve",AE24)))</formula>
    </cfRule>
    <cfRule type="containsText" dxfId="21" priority="21" operator="containsText" text="Mayor">
      <formula>NOT(ISERROR(SEARCH("Mayor",AE24)))</formula>
    </cfRule>
  </conditionalFormatting>
  <conditionalFormatting sqref="AG29">
    <cfRule type="containsText" dxfId="20" priority="8" operator="containsText" text="Extremo">
      <formula>NOT(ISERROR(SEARCH("Extremo",AG29)))</formula>
    </cfRule>
    <cfRule type="containsText" dxfId="19" priority="9" operator="containsText" text="Alto">
      <formula>NOT(ISERROR(SEARCH("Alto",AG29)))</formula>
    </cfRule>
    <cfRule type="containsText" dxfId="18" priority="10" operator="containsText" text="Moderado">
      <formula>NOT(ISERROR(SEARCH("Moderado",AG29)))</formula>
    </cfRule>
    <cfRule type="containsText" dxfId="17" priority="11" operator="containsText" text="Menor">
      <formula>NOT(ISERROR(SEARCH("Menor",AG29)))</formula>
    </cfRule>
    <cfRule type="containsText" dxfId="16" priority="12" operator="containsText" text="Bajo">
      <formula>NOT(ISERROR(SEARCH("Bajo",AG29)))</formula>
    </cfRule>
    <cfRule type="containsText" dxfId="15" priority="13" operator="containsText" text="Moderado">
      <formula>NOT(ISERROR(SEARCH("Moderado",AG29)))</formula>
    </cfRule>
    <cfRule type="containsText" dxfId="14" priority="14" operator="containsText" text="Extremo">
      <formula>NOT(ISERROR(SEARCH("Extremo",AG29)))</formula>
    </cfRule>
    <cfRule type="containsText" dxfId="13" priority="15" operator="containsText" text="Baja">
      <formula>NOT(ISERROR(SEARCH("Baja",AG29)))</formula>
    </cfRule>
    <cfRule type="containsText" dxfId="12" priority="16" operator="containsText" text="Alto">
      <formula>NOT(ISERROR(SEARCH("Alto",AG29)))</formula>
    </cfRule>
  </conditionalFormatting>
  <conditionalFormatting sqref="L13">
    <cfRule type="containsText" dxfId="11" priority="1" operator="containsText" text="Catastrófico">
      <formula>NOT(ISERROR(SEARCH("Catastrófico",L13)))</formula>
    </cfRule>
    <cfRule type="containsText" dxfId="10" priority="2" operator="containsText" text="Mayor">
      <formula>NOT(ISERROR(SEARCH("Mayor",L13)))</formula>
    </cfRule>
    <cfRule type="containsText" dxfId="9" priority="3" operator="containsText" text="Alta">
      <formula>NOT(ISERROR(SEARCH("Alta",L13)))</formula>
    </cfRule>
    <cfRule type="containsText" dxfId="8" priority="4" operator="containsText" text="Moderado">
      <formula>NOT(ISERROR(SEARCH("Moderado",L13)))</formula>
    </cfRule>
    <cfRule type="containsText" dxfId="7" priority="5" operator="containsText" text="Menor">
      <formula>NOT(ISERROR(SEARCH("Menor",L13)))</formula>
    </cfRule>
    <cfRule type="containsText" dxfId="6" priority="6" operator="containsText" text="Leve">
      <formula>NOT(ISERROR(SEARCH("Leve",L13)))</formula>
    </cfRule>
  </conditionalFormatting>
  <dataValidations count="4">
    <dataValidation allowBlank="1" showInputMessage="1" showErrorMessage="1" prompt="Seleccionar si el responsable es el responsable de las acciones es el nivel central" sqref="AJ8:AJ9" xr:uid="{C0E3DF1C-0DA4-4D43-A045-5BB017B12E96}"/>
    <dataValidation allowBlank="1" showInputMessage="1" showErrorMessage="1" prompt="seleccionar si el responsable de ejecutar las acciones es el nivel central" sqref="AK9" xr:uid="{A1597804-3762-4666-87F5-1186CC45838D}"/>
    <dataValidation allowBlank="1" showInputMessage="1" showErrorMessage="1" prompt="Describir las actividades que se van a desarrollar para el proyecto" sqref="AI8" xr:uid="{39C48B63-5FFD-4254-9364-A27A0BE63F01}"/>
    <dataValidation allowBlank="1" showInputMessage="1" showErrorMessage="1" prompt="Enunciar cuál es el control" sqref="P10:P12 P16 AI10:AI12 AI18:AI20 AI16 P18:P20 P22:P28 AI22:AI28" xr:uid="{A079FF97-050C-4DE1-94D5-A8ED50486254}"/>
  </dataValidations>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containsText" priority="218" operator="containsText" id="{5E9742D6-3393-47C9-B759-D0A775F394FE}">
            <xm:f>NOT(ISERROR(SEARCH('Tabla probabilidad'!$B$5,I10)))</xm:f>
            <xm:f>'Tabla probabilidad'!$B$5</xm:f>
            <x14:dxf>
              <font>
                <color rgb="FF006100"/>
              </font>
              <fill>
                <patternFill>
                  <bgColor rgb="FFC6EFCE"/>
                </patternFill>
              </fill>
            </x14:dxf>
          </x14:cfRule>
          <x14:cfRule type="containsText" priority="219" operator="containsText" id="{5267F576-4D00-4C0C-B84D-093222CE8B5E}">
            <xm:f>NOT(ISERROR(SEARCH('Tabla probabilidad'!$B$5,I10)))</xm:f>
            <xm:f>'Tabla probabilidad'!$B$5</xm:f>
            <x14:dxf>
              <font>
                <color rgb="FF9C0006"/>
              </font>
              <fill>
                <patternFill>
                  <bgColor rgb="FFFFC7CE"/>
                </patternFill>
              </fill>
            </x14:dxf>
          </x14:cfRule>
          <xm:sqref>I10</xm:sqref>
        </x14:conditionalFormatting>
        <x14:conditionalFormatting xmlns:xm="http://schemas.microsoft.com/office/excel/2006/main">
          <x14:cfRule type="containsText" priority="148" operator="containsText" id="{65E33933-D890-48D1-BEF7-26CEC8B3ECB7}">
            <xm:f>NOT(ISERROR(SEARCH('Tabla probabilidad'!$B$5,I13)))</xm:f>
            <xm:f>'Tabla probabilidad'!$B$5</xm:f>
            <x14:dxf>
              <font>
                <color rgb="FF006100"/>
              </font>
              <fill>
                <patternFill>
                  <bgColor rgb="FFC6EFCE"/>
                </patternFill>
              </fill>
            </x14:dxf>
          </x14:cfRule>
          <x14:cfRule type="containsText" priority="149" operator="containsText" id="{E7BD0328-95E3-4367-98F5-18435547F78D}">
            <xm:f>NOT(ISERROR(SEARCH('Tabla probabilidad'!$B$5,I13)))</xm:f>
            <xm:f>'Tabla probabilidad'!$B$5</xm:f>
            <x14:dxf>
              <font>
                <color rgb="FF9C0006"/>
              </font>
              <fill>
                <patternFill>
                  <bgColor rgb="FFFFC7CE"/>
                </patternFill>
              </fill>
            </x14:dxf>
          </x14:cfRule>
          <xm:sqref>I13 I16 I20</xm:sqref>
        </x14:conditionalFormatting>
        <x14:conditionalFormatting xmlns:xm="http://schemas.microsoft.com/office/excel/2006/main">
          <x14:cfRule type="containsText" priority="61" operator="containsText" id="{2F7F9D5B-DCD3-4279-A003-0992CF454E42}">
            <xm:f>NOT(ISERROR(SEARCH('Tabla probabilidad'!$B$5,I24)))</xm:f>
            <xm:f>'Tabla probabilidad'!$B$5</xm:f>
            <x14:dxf>
              <font>
                <color rgb="FF006100"/>
              </font>
              <fill>
                <patternFill>
                  <bgColor rgb="FFC6EFCE"/>
                </patternFill>
              </fill>
            </x14:dxf>
          </x14:cfRule>
          <x14:cfRule type="containsText" priority="62" operator="containsText" id="{BD4C9670-52C1-407C-A36A-E5494CC61C29}">
            <xm:f>NOT(ISERROR(SEARCH('Tabla probabilidad'!$B$5,I24)))</xm:f>
            <xm:f>'Tabla probabilidad'!$B$5</xm:f>
            <x14:dxf>
              <font>
                <color rgb="FF9C0006"/>
              </font>
              <fill>
                <patternFill>
                  <bgColor rgb="FFFFC7CE"/>
                </patternFill>
              </fill>
            </x14:dxf>
          </x14:cfRule>
          <xm:sqref>I24:I27 I29</xm:sqref>
        </x14:conditionalFormatting>
      </x14:conditionalFormattings>
    </ext>
    <ext xmlns:x14="http://schemas.microsoft.com/office/spreadsheetml/2009/9/main" uri="{CCE6A557-97BC-4b89-ADB6-D9C93CAAB3DF}">
      <x14:dataValidations xmlns:xm="http://schemas.microsoft.com/office/excel/2006/main" count="9">
        <x14:dataValidation type="list" allowBlank="1" showInputMessage="1" showErrorMessage="1" xr:uid="{4FD5B478-180A-44A6-A062-5F38132340B7}">
          <x14:formula1>
            <xm:f>LISTA!$B$3:$B$9</xm:f>
          </x14:formula1>
          <xm:sqref>C10:C32</xm:sqref>
        </x14:dataValidation>
        <x14:dataValidation type="list" allowBlank="1" showInputMessage="1" showErrorMessage="1" xr:uid="{89954AAE-EC5D-4D13-A252-235658537FCE}">
          <x14:formula1>
            <xm:f>LISTA!$D$3:$D$31</xm:f>
          </x14:formula1>
          <xm:sqref>K10:K32</xm:sqref>
        </x14:dataValidation>
        <x14:dataValidation type="list" allowBlank="1" showInputMessage="1" showErrorMessage="1" xr:uid="{B57621FE-EC6C-4C0B-B48B-C7DB47409948}">
          <x14:formula1>
            <xm:f>LISTA!$C$3:$C$10</xm:f>
          </x14:formula1>
          <xm:sqref>G10:G32</xm:sqref>
        </x14:dataValidation>
        <x14:dataValidation type="list" allowBlank="1" showInputMessage="1" showErrorMessage="1" xr:uid="{71159FD0-B583-442B-B2C7-AC4C6AF68E7E}">
          <x14:formula1>
            <xm:f>LISTA!$I$3:$I$4</xm:f>
          </x14:formula1>
          <xm:sqref>W10:W32</xm:sqref>
        </x14:dataValidation>
        <x14:dataValidation type="list" allowBlank="1" showInputMessage="1" showErrorMessage="1" xr:uid="{FA9F90B2-206E-4A53-ABF4-5AC93FC5339E}">
          <x14:formula1>
            <xm:f>LISTA!$H$3:$H$4</xm:f>
          </x14:formula1>
          <xm:sqref>V10:V32</xm:sqref>
        </x14:dataValidation>
        <x14:dataValidation type="list" allowBlank="1" showInputMessage="1" showErrorMessage="1" xr:uid="{7C5108EC-5A47-4C64-A015-670D40987708}">
          <x14:formula1>
            <xm:f>LISTA!$G$3:$G$4</xm:f>
          </x14:formula1>
          <xm:sqref>U10:U32</xm:sqref>
        </x14:dataValidation>
        <x14:dataValidation type="list" allowBlank="1" showInputMessage="1" showErrorMessage="1" xr:uid="{498F4408-68C4-46B0-8FE9-0895902FBE37}">
          <x14:formula1>
            <xm:f>LISTA!$F$3:$F$4</xm:f>
          </x14:formula1>
          <xm:sqref>S10:S32</xm:sqref>
        </x14:dataValidation>
        <x14:dataValidation type="list" allowBlank="1" showInputMessage="1" showErrorMessage="1" xr:uid="{EF84185D-FF94-4C3F-932F-F630BC615B6C}">
          <x14:formula1>
            <xm:f>LISTA!$E$3:$E$5</xm:f>
          </x14:formula1>
          <xm:sqref>R10:R32</xm:sqref>
        </x14:dataValidation>
        <x14:dataValidation type="list" allowBlank="1" showInputMessage="1" showErrorMessage="1" xr:uid="{1990122D-8E0A-45CF-992B-235E7BCB1CEE}">
          <x14:formula1>
            <xm:f>LISTA!$K$3:$K$6</xm:f>
          </x14:formula1>
          <xm:sqref>AH10 AH13 AH16 AH20 AH24:AH27 AH29</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1:Z61"/>
  <sheetViews>
    <sheetView workbookViewId="0">
      <selection activeCell="Q15" sqref="Q15"/>
    </sheetView>
  </sheetViews>
  <sheetFormatPr baseColWidth="10" defaultColWidth="11.42578125" defaultRowHeight="15" x14ac:dyDescent="0.25"/>
  <cols>
    <col min="2" max="2" width="25.5703125" customWidth="1"/>
    <col min="6" max="6" width="27.42578125" customWidth="1"/>
    <col min="7" max="7" width="24.7109375" style="125" customWidth="1"/>
    <col min="8" max="8" width="11.42578125" style="125"/>
    <col min="9" max="9" width="18.28515625" style="125" customWidth="1"/>
    <col min="10" max="12" width="11.42578125" style="125"/>
    <col min="17" max="17" width="21.5703125" customWidth="1"/>
    <col min="18" max="18" width="17.5703125" bestFit="1" customWidth="1"/>
    <col min="19" max="19" width="23.85546875" bestFit="1" customWidth="1"/>
    <col min="21" max="21" width="15.5703125" bestFit="1" customWidth="1"/>
    <col min="22" max="22" width="25.28515625" bestFit="1" customWidth="1"/>
    <col min="24" max="24" width="21" bestFit="1" customWidth="1"/>
  </cols>
  <sheetData>
    <row r="1" spans="2:26" x14ac:dyDescent="0.25">
      <c r="G1" s="125" t="s">
        <v>248</v>
      </c>
      <c r="H1" s="125" t="s">
        <v>241</v>
      </c>
    </row>
    <row r="4" spans="2:26" x14ac:dyDescent="0.25">
      <c r="B4" t="s">
        <v>550</v>
      </c>
      <c r="C4" t="s">
        <v>465</v>
      </c>
      <c r="F4" t="s">
        <v>269</v>
      </c>
      <c r="G4" s="124" t="s">
        <v>551</v>
      </c>
      <c r="H4" s="124">
        <v>0.2</v>
      </c>
      <c r="I4" s="124"/>
      <c r="K4" s="124"/>
      <c r="Q4" t="s">
        <v>552</v>
      </c>
      <c r="R4" s="124">
        <v>0.5</v>
      </c>
      <c r="S4" s="125" t="s">
        <v>366</v>
      </c>
      <c r="T4" s="124">
        <v>0.3</v>
      </c>
      <c r="U4" s="125" t="s">
        <v>381</v>
      </c>
      <c r="V4" s="124">
        <v>0.4</v>
      </c>
      <c r="W4" s="125" t="s">
        <v>384</v>
      </c>
    </row>
    <row r="5" spans="2:26" x14ac:dyDescent="0.25">
      <c r="B5" t="s">
        <v>553</v>
      </c>
      <c r="C5" t="s">
        <v>465</v>
      </c>
      <c r="F5" t="s">
        <v>319</v>
      </c>
      <c r="G5" s="124" t="s">
        <v>551</v>
      </c>
      <c r="H5" s="124">
        <v>0.2</v>
      </c>
      <c r="I5" s="124"/>
      <c r="K5" s="124"/>
      <c r="Q5" t="s">
        <v>554</v>
      </c>
      <c r="R5" s="124">
        <v>0.45</v>
      </c>
      <c r="S5" s="125" t="s">
        <v>366</v>
      </c>
      <c r="T5" s="124">
        <v>0.36</v>
      </c>
      <c r="U5" s="125" t="s">
        <v>381</v>
      </c>
      <c r="V5" s="124">
        <v>0.4</v>
      </c>
      <c r="W5" s="125" t="s">
        <v>384</v>
      </c>
    </row>
    <row r="6" spans="2:26" x14ac:dyDescent="0.25">
      <c r="B6" t="s">
        <v>555</v>
      </c>
      <c r="C6" t="s">
        <v>384</v>
      </c>
      <c r="F6" t="s">
        <v>438</v>
      </c>
      <c r="G6" s="124" t="s">
        <v>368</v>
      </c>
      <c r="H6" s="124">
        <v>0.6</v>
      </c>
      <c r="I6" s="124" t="s">
        <v>556</v>
      </c>
      <c r="K6" s="124"/>
      <c r="Q6" t="s">
        <v>557</v>
      </c>
      <c r="R6" s="124">
        <v>0.4</v>
      </c>
      <c r="S6" s="125" t="s">
        <v>366</v>
      </c>
      <c r="T6" s="124">
        <v>0.36</v>
      </c>
      <c r="U6" s="125" t="s">
        <v>381</v>
      </c>
      <c r="V6" s="124">
        <v>0.4</v>
      </c>
      <c r="W6" s="125" t="s">
        <v>384</v>
      </c>
    </row>
    <row r="7" spans="2:26" x14ac:dyDescent="0.25">
      <c r="B7" t="s">
        <v>558</v>
      </c>
      <c r="C7" t="s">
        <v>559</v>
      </c>
      <c r="G7" s="124"/>
      <c r="I7" s="124"/>
      <c r="K7" s="124"/>
      <c r="Q7" t="s">
        <v>560</v>
      </c>
      <c r="R7" s="124">
        <v>0.35</v>
      </c>
      <c r="S7" s="125" t="s">
        <v>368</v>
      </c>
      <c r="T7" s="124">
        <v>0.42</v>
      </c>
      <c r="U7" s="125" t="s">
        <v>381</v>
      </c>
      <c r="V7" s="124">
        <v>0.4</v>
      </c>
      <c r="W7" s="125" t="s">
        <v>384</v>
      </c>
    </row>
    <row r="8" spans="2:26" x14ac:dyDescent="0.25">
      <c r="B8" t="s">
        <v>561</v>
      </c>
      <c r="C8" t="s">
        <v>457</v>
      </c>
      <c r="G8" s="124"/>
      <c r="I8" s="124"/>
      <c r="K8" s="124"/>
      <c r="Q8" t="s">
        <v>562</v>
      </c>
      <c r="R8" s="124">
        <v>0.35</v>
      </c>
      <c r="S8" s="125" t="s">
        <v>368</v>
      </c>
      <c r="T8" s="124">
        <v>0.6</v>
      </c>
      <c r="U8" s="125" t="s">
        <v>381</v>
      </c>
      <c r="V8" s="124">
        <v>0.26</v>
      </c>
      <c r="W8" s="125" t="s">
        <v>384</v>
      </c>
    </row>
    <row r="9" spans="2:26" x14ac:dyDescent="0.25">
      <c r="B9" t="s">
        <v>563</v>
      </c>
      <c r="C9" t="s">
        <v>465</v>
      </c>
      <c r="G9" s="124"/>
      <c r="I9" s="124"/>
      <c r="K9" s="124"/>
      <c r="Q9" t="s">
        <v>564</v>
      </c>
      <c r="R9" s="124">
        <v>0.3</v>
      </c>
      <c r="S9" s="125" t="s">
        <v>368</v>
      </c>
      <c r="T9" s="124">
        <v>0.6</v>
      </c>
      <c r="U9" s="125" t="s">
        <v>381</v>
      </c>
      <c r="V9" s="124">
        <v>0.3</v>
      </c>
      <c r="W9" s="125" t="s">
        <v>384</v>
      </c>
    </row>
    <row r="10" spans="2:26" x14ac:dyDescent="0.25">
      <c r="B10" t="s">
        <v>565</v>
      </c>
      <c r="C10" t="s">
        <v>384</v>
      </c>
    </row>
    <row r="11" spans="2:26" x14ac:dyDescent="0.25">
      <c r="B11" t="s">
        <v>566</v>
      </c>
      <c r="C11" t="s">
        <v>384</v>
      </c>
      <c r="F11" t="s">
        <v>550</v>
      </c>
      <c r="G11" s="125" t="s">
        <v>364</v>
      </c>
      <c r="H11" s="124">
        <v>0.1</v>
      </c>
      <c r="I11" s="125" t="s">
        <v>551</v>
      </c>
      <c r="J11" s="124">
        <v>0.2</v>
      </c>
      <c r="K11" s="125" t="s">
        <v>465</v>
      </c>
    </row>
    <row r="12" spans="2:26" x14ac:dyDescent="0.25">
      <c r="B12" t="s">
        <v>567</v>
      </c>
      <c r="C12" t="s">
        <v>559</v>
      </c>
      <c r="F12" t="s">
        <v>553</v>
      </c>
      <c r="G12" s="125" t="s">
        <v>364</v>
      </c>
      <c r="H12" s="124">
        <v>0.1</v>
      </c>
      <c r="I12" s="125" t="s">
        <v>381</v>
      </c>
      <c r="J12" s="124">
        <v>0.4</v>
      </c>
      <c r="K12" s="125" t="s">
        <v>465</v>
      </c>
      <c r="Q12" t="s">
        <v>240</v>
      </c>
      <c r="R12" t="s">
        <v>568</v>
      </c>
      <c r="S12" s="125" t="s">
        <v>193</v>
      </c>
      <c r="T12" t="s">
        <v>254</v>
      </c>
      <c r="U12" s="125" t="s">
        <v>255</v>
      </c>
      <c r="V12" t="s">
        <v>260</v>
      </c>
      <c r="W12" s="125" t="s">
        <v>241</v>
      </c>
      <c r="X12" t="s">
        <v>248</v>
      </c>
      <c r="Y12" s="125" t="s">
        <v>241</v>
      </c>
      <c r="Z12" t="s">
        <v>569</v>
      </c>
    </row>
    <row r="13" spans="2:26" x14ac:dyDescent="0.25">
      <c r="B13" t="s">
        <v>570</v>
      </c>
      <c r="C13" t="s">
        <v>457</v>
      </c>
      <c r="F13" t="s">
        <v>555</v>
      </c>
      <c r="G13" s="125" t="s">
        <v>364</v>
      </c>
      <c r="H13" s="124">
        <v>0.1</v>
      </c>
      <c r="I13" s="125" t="s">
        <v>384</v>
      </c>
      <c r="J13" s="124">
        <v>0.6</v>
      </c>
      <c r="K13" s="125" t="s">
        <v>384</v>
      </c>
      <c r="Q13" t="s">
        <v>364</v>
      </c>
      <c r="R13" t="s">
        <v>551</v>
      </c>
      <c r="S13" t="s">
        <v>465</v>
      </c>
      <c r="T13" t="s">
        <v>269</v>
      </c>
      <c r="U13" t="s">
        <v>431</v>
      </c>
      <c r="V13" t="s">
        <v>364</v>
      </c>
      <c r="W13" s="123">
        <v>0.1</v>
      </c>
      <c r="X13" t="s">
        <v>551</v>
      </c>
      <c r="Y13" s="123">
        <v>0.2</v>
      </c>
      <c r="Z13" t="s">
        <v>465</v>
      </c>
    </row>
    <row r="14" spans="2:26" x14ac:dyDescent="0.25">
      <c r="B14" t="s">
        <v>571</v>
      </c>
      <c r="C14" t="s">
        <v>384</v>
      </c>
      <c r="F14" t="s">
        <v>558</v>
      </c>
      <c r="G14" s="125" t="s">
        <v>364</v>
      </c>
      <c r="H14" s="124">
        <v>0.1</v>
      </c>
      <c r="I14" s="125" t="s">
        <v>388</v>
      </c>
      <c r="J14" s="124">
        <v>0.8</v>
      </c>
      <c r="K14" s="125" t="s">
        <v>460</v>
      </c>
      <c r="Q14" t="s">
        <v>364</v>
      </c>
      <c r="R14" t="s">
        <v>381</v>
      </c>
      <c r="S14" t="s">
        <v>465</v>
      </c>
      <c r="T14" t="s">
        <v>269</v>
      </c>
      <c r="U14" t="s">
        <v>431</v>
      </c>
      <c r="V14" t="s">
        <v>364</v>
      </c>
      <c r="W14" s="123">
        <v>0.1</v>
      </c>
      <c r="X14" t="s">
        <v>381</v>
      </c>
      <c r="Y14" s="123">
        <v>0.4</v>
      </c>
      <c r="Z14" t="s">
        <v>465</v>
      </c>
    </row>
    <row r="15" spans="2:26" x14ac:dyDescent="0.25">
      <c r="B15" t="s">
        <v>572</v>
      </c>
      <c r="C15" t="s">
        <v>384</v>
      </c>
      <c r="F15" t="s">
        <v>561</v>
      </c>
      <c r="G15" s="125" t="s">
        <v>364</v>
      </c>
      <c r="H15" s="124">
        <v>0.1</v>
      </c>
      <c r="I15" s="125" t="s">
        <v>392</v>
      </c>
      <c r="J15" s="124">
        <v>1</v>
      </c>
      <c r="K15" s="125" t="s">
        <v>457</v>
      </c>
      <c r="Q15" t="s">
        <v>364</v>
      </c>
      <c r="R15" t="s">
        <v>384</v>
      </c>
      <c r="S15" t="s">
        <v>384</v>
      </c>
      <c r="T15" t="s">
        <v>269</v>
      </c>
      <c r="U15" t="s">
        <v>431</v>
      </c>
      <c r="V15" t="s">
        <v>364</v>
      </c>
      <c r="W15" s="123">
        <v>0.1</v>
      </c>
      <c r="X15" t="s">
        <v>384</v>
      </c>
      <c r="Y15" s="123">
        <v>0.6</v>
      </c>
      <c r="Z15" t="s">
        <v>384</v>
      </c>
    </row>
    <row r="16" spans="2:26" x14ac:dyDescent="0.25">
      <c r="B16" t="s">
        <v>573</v>
      </c>
      <c r="C16" t="s">
        <v>384</v>
      </c>
      <c r="F16" t="s">
        <v>563</v>
      </c>
      <c r="G16" s="125" t="s">
        <v>364</v>
      </c>
      <c r="H16" s="124">
        <v>0.2</v>
      </c>
      <c r="I16" s="125" t="s">
        <v>551</v>
      </c>
      <c r="J16" s="124">
        <v>0.2</v>
      </c>
      <c r="K16" s="125" t="s">
        <v>465</v>
      </c>
      <c r="T16" t="s">
        <v>269</v>
      </c>
      <c r="U16" t="s">
        <v>431</v>
      </c>
    </row>
    <row r="17" spans="2:21" x14ac:dyDescent="0.25">
      <c r="B17" t="s">
        <v>574</v>
      </c>
      <c r="C17" t="s">
        <v>559</v>
      </c>
      <c r="F17" t="s">
        <v>565</v>
      </c>
      <c r="G17" s="125" t="s">
        <v>364</v>
      </c>
      <c r="H17" s="124">
        <v>0.2</v>
      </c>
      <c r="I17" s="125" t="s">
        <v>381</v>
      </c>
      <c r="J17" s="124">
        <v>0.4</v>
      </c>
      <c r="K17" s="125" t="s">
        <v>465</v>
      </c>
      <c r="R17" s="124">
        <v>0.5</v>
      </c>
      <c r="S17" s="123">
        <v>0.5</v>
      </c>
      <c r="T17" t="s">
        <v>269</v>
      </c>
      <c r="U17" t="s">
        <v>431</v>
      </c>
    </row>
    <row r="18" spans="2:21" x14ac:dyDescent="0.25">
      <c r="B18" t="s">
        <v>575</v>
      </c>
      <c r="C18" t="s">
        <v>457</v>
      </c>
      <c r="F18" t="s">
        <v>566</v>
      </c>
      <c r="G18" s="125" t="s">
        <v>364</v>
      </c>
      <c r="H18" s="124">
        <v>0.2</v>
      </c>
      <c r="I18" s="125" t="s">
        <v>384</v>
      </c>
      <c r="J18" s="124">
        <v>0.6</v>
      </c>
      <c r="K18" s="125" t="s">
        <v>384</v>
      </c>
      <c r="R18" s="124">
        <v>0.45</v>
      </c>
      <c r="S18" s="123">
        <v>0.35</v>
      </c>
      <c r="T18" t="s">
        <v>269</v>
      </c>
      <c r="U18" t="s">
        <v>431</v>
      </c>
    </row>
    <row r="19" spans="2:21" x14ac:dyDescent="0.25">
      <c r="B19" t="s">
        <v>576</v>
      </c>
      <c r="C19" t="s">
        <v>384</v>
      </c>
      <c r="F19" t="s">
        <v>567</v>
      </c>
      <c r="G19" s="125" t="s">
        <v>364</v>
      </c>
      <c r="H19" s="124">
        <v>0.2</v>
      </c>
      <c r="I19" s="125" t="s">
        <v>388</v>
      </c>
      <c r="J19" s="124">
        <v>0.8</v>
      </c>
      <c r="K19" s="125" t="s">
        <v>460</v>
      </c>
      <c r="R19" s="124">
        <v>0.4</v>
      </c>
      <c r="T19" t="s">
        <v>269</v>
      </c>
      <c r="U19" t="s">
        <v>431</v>
      </c>
    </row>
    <row r="20" spans="2:21" x14ac:dyDescent="0.25">
      <c r="B20" t="s">
        <v>577</v>
      </c>
      <c r="C20" t="s">
        <v>384</v>
      </c>
      <c r="F20" t="s">
        <v>570</v>
      </c>
      <c r="G20" s="125" t="s">
        <v>364</v>
      </c>
      <c r="H20" s="124">
        <v>0.2</v>
      </c>
      <c r="I20" s="125" t="s">
        <v>392</v>
      </c>
      <c r="J20" s="124">
        <v>1</v>
      </c>
      <c r="K20" s="125" t="s">
        <v>457</v>
      </c>
      <c r="R20" s="124">
        <v>0.35</v>
      </c>
      <c r="T20" t="s">
        <v>269</v>
      </c>
      <c r="U20" t="s">
        <v>431</v>
      </c>
    </row>
    <row r="21" spans="2:21" x14ac:dyDescent="0.25">
      <c r="B21" t="s">
        <v>578</v>
      </c>
      <c r="C21" t="s">
        <v>559</v>
      </c>
      <c r="F21" t="s">
        <v>571</v>
      </c>
      <c r="G21" s="125" t="s">
        <v>366</v>
      </c>
      <c r="H21" s="124">
        <v>0.3</v>
      </c>
      <c r="I21" s="125" t="s">
        <v>551</v>
      </c>
      <c r="J21" s="124">
        <v>0.2</v>
      </c>
      <c r="K21" s="125" t="s">
        <v>465</v>
      </c>
      <c r="R21" s="124">
        <v>0.35</v>
      </c>
      <c r="T21" t="s">
        <v>269</v>
      </c>
      <c r="U21" t="s">
        <v>431</v>
      </c>
    </row>
    <row r="22" spans="2:21" x14ac:dyDescent="0.25">
      <c r="B22" t="s">
        <v>579</v>
      </c>
      <c r="C22" t="s">
        <v>559</v>
      </c>
      <c r="F22" t="s">
        <v>572</v>
      </c>
      <c r="G22" s="125" t="s">
        <v>366</v>
      </c>
      <c r="H22" s="124">
        <v>0.3</v>
      </c>
      <c r="I22" s="125" t="s">
        <v>381</v>
      </c>
      <c r="J22" s="124">
        <v>0.4</v>
      </c>
      <c r="K22" s="125" t="s">
        <v>384</v>
      </c>
      <c r="R22" s="124">
        <v>0.3</v>
      </c>
      <c r="T22" t="s">
        <v>269</v>
      </c>
      <c r="U22" t="s">
        <v>431</v>
      </c>
    </row>
    <row r="23" spans="2:21" x14ac:dyDescent="0.25">
      <c r="B23" t="s">
        <v>580</v>
      </c>
      <c r="C23" t="s">
        <v>457</v>
      </c>
      <c r="F23" t="s">
        <v>573</v>
      </c>
      <c r="G23" s="125" t="s">
        <v>366</v>
      </c>
      <c r="H23" s="124">
        <v>0.3</v>
      </c>
      <c r="I23" s="125" t="s">
        <v>384</v>
      </c>
      <c r="J23" s="124">
        <v>0.6</v>
      </c>
      <c r="K23" s="125" t="s">
        <v>384</v>
      </c>
      <c r="T23" t="s">
        <v>269</v>
      </c>
      <c r="U23" t="s">
        <v>431</v>
      </c>
    </row>
    <row r="24" spans="2:21" x14ac:dyDescent="0.25">
      <c r="B24" t="s">
        <v>581</v>
      </c>
      <c r="C24" t="s">
        <v>559</v>
      </c>
      <c r="F24" t="s">
        <v>574</v>
      </c>
      <c r="G24" s="125" t="s">
        <v>366</v>
      </c>
      <c r="H24" s="124">
        <v>0.3</v>
      </c>
      <c r="I24" s="125" t="s">
        <v>388</v>
      </c>
      <c r="J24" s="124">
        <v>0.8</v>
      </c>
      <c r="K24" s="125" t="s">
        <v>460</v>
      </c>
      <c r="T24" t="s">
        <v>269</v>
      </c>
      <c r="U24" t="s">
        <v>431</v>
      </c>
    </row>
    <row r="25" spans="2:21" x14ac:dyDescent="0.25">
      <c r="B25" t="s">
        <v>582</v>
      </c>
      <c r="C25" t="s">
        <v>559</v>
      </c>
      <c r="F25" t="s">
        <v>575</v>
      </c>
      <c r="G25" s="125" t="s">
        <v>366</v>
      </c>
      <c r="H25" s="124">
        <v>0.3</v>
      </c>
      <c r="I25" s="125" t="s">
        <v>392</v>
      </c>
      <c r="J25" s="124">
        <v>1</v>
      </c>
      <c r="K25" s="125" t="s">
        <v>457</v>
      </c>
    </row>
    <row r="26" spans="2:21" x14ac:dyDescent="0.25">
      <c r="B26" t="s">
        <v>583</v>
      </c>
      <c r="C26" t="s">
        <v>559</v>
      </c>
      <c r="F26" t="s">
        <v>576</v>
      </c>
      <c r="G26" s="125" t="s">
        <v>366</v>
      </c>
      <c r="H26" s="124">
        <v>0.4</v>
      </c>
      <c r="I26" s="125" t="s">
        <v>551</v>
      </c>
      <c r="J26" s="124">
        <v>0.2</v>
      </c>
      <c r="K26" s="125" t="s">
        <v>465</v>
      </c>
    </row>
    <row r="27" spans="2:21" x14ac:dyDescent="0.25">
      <c r="B27" t="s">
        <v>584</v>
      </c>
      <c r="C27" t="s">
        <v>559</v>
      </c>
      <c r="F27" t="s">
        <v>577</v>
      </c>
      <c r="G27" s="125" t="s">
        <v>366</v>
      </c>
      <c r="H27" s="124">
        <v>0.4</v>
      </c>
      <c r="I27" s="125" t="s">
        <v>381</v>
      </c>
      <c r="J27" s="124">
        <v>0.4</v>
      </c>
      <c r="K27" s="125" t="s">
        <v>384</v>
      </c>
    </row>
    <row r="28" spans="2:21" x14ac:dyDescent="0.25">
      <c r="B28" t="s">
        <v>585</v>
      </c>
      <c r="C28" t="s">
        <v>457</v>
      </c>
      <c r="F28" t="s">
        <v>578</v>
      </c>
      <c r="G28" s="125" t="s">
        <v>366</v>
      </c>
      <c r="H28" s="124">
        <v>0.4</v>
      </c>
      <c r="I28" s="125" t="s">
        <v>384</v>
      </c>
      <c r="J28" s="124">
        <v>0.6</v>
      </c>
      <c r="K28" s="125" t="s">
        <v>384</v>
      </c>
    </row>
    <row r="29" spans="2:21" x14ac:dyDescent="0.25">
      <c r="F29" t="s">
        <v>579</v>
      </c>
      <c r="G29" s="125" t="s">
        <v>366</v>
      </c>
      <c r="H29" s="124">
        <v>0.4</v>
      </c>
      <c r="I29" s="125" t="s">
        <v>388</v>
      </c>
      <c r="J29" s="124">
        <v>0.8</v>
      </c>
      <c r="K29" s="125" t="s">
        <v>460</v>
      </c>
    </row>
    <row r="30" spans="2:21" x14ac:dyDescent="0.25">
      <c r="F30" t="s">
        <v>580</v>
      </c>
      <c r="G30" s="125" t="s">
        <v>366</v>
      </c>
      <c r="H30" s="124">
        <v>0.4</v>
      </c>
      <c r="I30" s="125" t="s">
        <v>392</v>
      </c>
      <c r="J30" s="124">
        <v>1</v>
      </c>
      <c r="K30" s="125" t="s">
        <v>457</v>
      </c>
    </row>
    <row r="31" spans="2:21" x14ac:dyDescent="0.25">
      <c r="F31" t="s">
        <v>586</v>
      </c>
      <c r="G31" s="125" t="s">
        <v>368</v>
      </c>
      <c r="H31" s="124">
        <v>0.5</v>
      </c>
      <c r="I31" s="125" t="s">
        <v>551</v>
      </c>
      <c r="J31" s="124">
        <v>0.2</v>
      </c>
      <c r="K31" s="125" t="s">
        <v>384</v>
      </c>
    </row>
    <row r="32" spans="2:21" x14ac:dyDescent="0.25">
      <c r="F32" t="s">
        <v>587</v>
      </c>
      <c r="G32" s="125" t="s">
        <v>368</v>
      </c>
      <c r="H32" s="124">
        <v>0.5</v>
      </c>
      <c r="I32" s="125" t="s">
        <v>381</v>
      </c>
      <c r="J32" s="124">
        <v>0.4</v>
      </c>
      <c r="K32" s="125" t="s">
        <v>384</v>
      </c>
    </row>
    <row r="33" spans="6:11" x14ac:dyDescent="0.25">
      <c r="F33" t="s">
        <v>588</v>
      </c>
      <c r="G33" s="125" t="s">
        <v>368</v>
      </c>
      <c r="H33" s="124">
        <v>0.5</v>
      </c>
      <c r="I33" s="125" t="s">
        <v>384</v>
      </c>
      <c r="J33" s="124">
        <v>0.6</v>
      </c>
      <c r="K33" s="125" t="s">
        <v>384</v>
      </c>
    </row>
    <row r="34" spans="6:11" x14ac:dyDescent="0.25">
      <c r="F34" t="s">
        <v>589</v>
      </c>
      <c r="G34" s="125" t="s">
        <v>368</v>
      </c>
      <c r="H34" s="124">
        <v>0.5</v>
      </c>
      <c r="I34" s="125" t="s">
        <v>388</v>
      </c>
      <c r="J34" s="124">
        <v>0.8</v>
      </c>
      <c r="K34" s="125" t="s">
        <v>460</v>
      </c>
    </row>
    <row r="35" spans="6:11" x14ac:dyDescent="0.25">
      <c r="F35" t="s">
        <v>590</v>
      </c>
      <c r="G35" s="125" t="s">
        <v>368</v>
      </c>
      <c r="H35" s="124">
        <v>0.5</v>
      </c>
      <c r="I35" s="125" t="s">
        <v>392</v>
      </c>
      <c r="J35" s="124">
        <v>1</v>
      </c>
      <c r="K35" s="125" t="s">
        <v>457</v>
      </c>
    </row>
    <row r="37" spans="6:11" ht="45" x14ac:dyDescent="0.25">
      <c r="G37" s="126" t="s">
        <v>591</v>
      </c>
    </row>
    <row r="38" spans="6:11" ht="105" x14ac:dyDescent="0.25">
      <c r="G38" s="126" t="s">
        <v>592</v>
      </c>
    </row>
    <row r="39" spans="6:11" ht="75" x14ac:dyDescent="0.25">
      <c r="G39" s="126" t="s">
        <v>593</v>
      </c>
    </row>
    <row r="40" spans="6:11" ht="75" x14ac:dyDescent="0.25">
      <c r="G40" s="126" t="s">
        <v>594</v>
      </c>
    </row>
    <row r="41" spans="6:11" ht="75" x14ac:dyDescent="0.25">
      <c r="G41" s="126" t="s">
        <v>595</v>
      </c>
    </row>
    <row r="42" spans="6:11" ht="45" x14ac:dyDescent="0.25">
      <c r="G42" s="126" t="s">
        <v>596</v>
      </c>
    </row>
    <row r="43" spans="6:11" ht="105" x14ac:dyDescent="0.25">
      <c r="G43" s="126" t="s">
        <v>597</v>
      </c>
    </row>
    <row r="44" spans="6:11" ht="75" x14ac:dyDescent="0.25">
      <c r="G44" s="126" t="s">
        <v>598</v>
      </c>
    </row>
    <row r="45" spans="6:11" ht="75" x14ac:dyDescent="0.25">
      <c r="G45" s="126" t="s">
        <v>599</v>
      </c>
    </row>
    <row r="46" spans="6:11" ht="75" x14ac:dyDescent="0.25">
      <c r="G46" s="126" t="s">
        <v>600</v>
      </c>
    </row>
    <row r="47" spans="6:11" ht="45" x14ac:dyDescent="0.25">
      <c r="G47" s="126" t="s">
        <v>601</v>
      </c>
    </row>
    <row r="48" spans="6:11" ht="105" x14ac:dyDescent="0.25">
      <c r="G48" s="126" t="s">
        <v>602</v>
      </c>
    </row>
    <row r="49" spans="7:7" ht="75" x14ac:dyDescent="0.25">
      <c r="G49" s="126" t="s">
        <v>603</v>
      </c>
    </row>
    <row r="50" spans="7:7" ht="75" x14ac:dyDescent="0.25">
      <c r="G50" s="126" t="s">
        <v>604</v>
      </c>
    </row>
    <row r="51" spans="7:7" ht="75" x14ac:dyDescent="0.25">
      <c r="G51" s="126" t="s">
        <v>605</v>
      </c>
    </row>
    <row r="52" spans="7:7" ht="45" x14ac:dyDescent="0.25">
      <c r="G52" s="126" t="s">
        <v>606</v>
      </c>
    </row>
    <row r="53" spans="7:7" ht="105" x14ac:dyDescent="0.25">
      <c r="G53" s="126" t="s">
        <v>607</v>
      </c>
    </row>
    <row r="54" spans="7:7" ht="75" x14ac:dyDescent="0.25">
      <c r="G54" s="126" t="s">
        <v>608</v>
      </c>
    </row>
    <row r="55" spans="7:7" ht="75" x14ac:dyDescent="0.25">
      <c r="G55" s="126" t="s">
        <v>609</v>
      </c>
    </row>
    <row r="56" spans="7:7" ht="75" x14ac:dyDescent="0.25">
      <c r="G56" s="126" t="s">
        <v>610</v>
      </c>
    </row>
    <row r="57" spans="7:7" ht="45" x14ac:dyDescent="0.25">
      <c r="G57" s="126" t="s">
        <v>611</v>
      </c>
    </row>
    <row r="58" spans="7:7" ht="105" x14ac:dyDescent="0.25">
      <c r="G58" s="126" t="s">
        <v>612</v>
      </c>
    </row>
    <row r="59" spans="7:7" ht="75" x14ac:dyDescent="0.25">
      <c r="G59" s="126" t="s">
        <v>613</v>
      </c>
    </row>
    <row r="60" spans="7:7" ht="75" x14ac:dyDescent="0.25">
      <c r="G60" s="126" t="s">
        <v>614</v>
      </c>
    </row>
    <row r="61" spans="7:7" ht="75" x14ac:dyDescent="0.25">
      <c r="G61" s="126" t="s">
        <v>615</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2:K31"/>
  <sheetViews>
    <sheetView topLeftCell="A6" workbookViewId="0">
      <selection activeCell="B10" sqref="B10"/>
    </sheetView>
  </sheetViews>
  <sheetFormatPr baseColWidth="10" defaultColWidth="11.42578125" defaultRowHeight="15" x14ac:dyDescent="0.25"/>
  <cols>
    <col min="2" max="2" width="30.85546875" customWidth="1"/>
    <col min="3" max="3" width="38.140625" customWidth="1"/>
    <col min="4" max="4" width="32.5703125" customWidth="1"/>
    <col min="5" max="5" width="20.42578125" customWidth="1"/>
    <col min="6" max="6" width="22.28515625" customWidth="1"/>
    <col min="7" max="7" width="21.85546875" customWidth="1"/>
    <col min="11" max="11" width="16.42578125" customWidth="1"/>
  </cols>
  <sheetData>
    <row r="2" spans="2:11" x14ac:dyDescent="0.25">
      <c r="B2" s="4" t="s">
        <v>616</v>
      </c>
      <c r="C2" s="4" t="s">
        <v>617</v>
      </c>
      <c r="D2" s="4" t="s">
        <v>618</v>
      </c>
      <c r="E2" s="6" t="s">
        <v>619</v>
      </c>
      <c r="F2" s="4" t="s">
        <v>620</v>
      </c>
      <c r="G2" s="4" t="s">
        <v>621</v>
      </c>
      <c r="H2" s="4" t="s">
        <v>622</v>
      </c>
      <c r="I2" s="4" t="s">
        <v>623</v>
      </c>
      <c r="J2" s="4" t="s">
        <v>624</v>
      </c>
      <c r="K2" s="4" t="s">
        <v>625</v>
      </c>
    </row>
    <row r="3" spans="2:11" ht="30" x14ac:dyDescent="0.25">
      <c r="B3" t="s">
        <v>626</v>
      </c>
      <c r="C3" s="82" t="s">
        <v>266</v>
      </c>
      <c r="D3" s="5" t="s">
        <v>380</v>
      </c>
      <c r="E3" t="s">
        <v>269</v>
      </c>
      <c r="F3" t="s">
        <v>431</v>
      </c>
      <c r="G3" t="s">
        <v>271</v>
      </c>
      <c r="H3" t="s">
        <v>272</v>
      </c>
      <c r="I3" t="s">
        <v>273</v>
      </c>
      <c r="J3" t="s">
        <v>627</v>
      </c>
      <c r="K3" t="s">
        <v>326</v>
      </c>
    </row>
    <row r="4" spans="2:11" ht="75" x14ac:dyDescent="0.25">
      <c r="B4" s="136" t="s">
        <v>396</v>
      </c>
      <c r="C4" t="s">
        <v>628</v>
      </c>
      <c r="D4" s="5" t="s">
        <v>383</v>
      </c>
      <c r="E4" t="s">
        <v>319</v>
      </c>
      <c r="F4" t="s">
        <v>270</v>
      </c>
      <c r="G4" t="s">
        <v>629</v>
      </c>
      <c r="H4" t="s">
        <v>448</v>
      </c>
      <c r="I4" t="s">
        <v>451</v>
      </c>
      <c r="J4" t="s">
        <v>279</v>
      </c>
      <c r="K4" t="s">
        <v>630</v>
      </c>
    </row>
    <row r="5" spans="2:11" ht="60" x14ac:dyDescent="0.25">
      <c r="B5" s="136" t="s">
        <v>262</v>
      </c>
      <c r="C5" t="s">
        <v>631</v>
      </c>
      <c r="D5" s="5" t="s">
        <v>387</v>
      </c>
      <c r="E5" t="s">
        <v>438</v>
      </c>
      <c r="K5" t="s">
        <v>632</v>
      </c>
    </row>
    <row r="6" spans="2:11" ht="45" x14ac:dyDescent="0.25">
      <c r="B6" s="136" t="s">
        <v>418</v>
      </c>
      <c r="C6" t="s">
        <v>633</v>
      </c>
      <c r="D6" s="5" t="s">
        <v>391</v>
      </c>
      <c r="K6" t="s">
        <v>274</v>
      </c>
    </row>
    <row r="7" spans="2:11" ht="60" x14ac:dyDescent="0.25">
      <c r="B7" s="136" t="s">
        <v>285</v>
      </c>
      <c r="C7" t="s">
        <v>634</v>
      </c>
      <c r="D7" s="83" t="s">
        <v>395</v>
      </c>
    </row>
    <row r="8" spans="2:11" ht="30" x14ac:dyDescent="0.25">
      <c r="B8" s="136" t="s">
        <v>635</v>
      </c>
      <c r="C8" t="s">
        <v>289</v>
      </c>
      <c r="D8" s="5" t="s">
        <v>397</v>
      </c>
    </row>
    <row r="9" spans="2:11" ht="30" x14ac:dyDescent="0.25">
      <c r="B9" s="136" t="s">
        <v>332</v>
      </c>
      <c r="C9" t="s">
        <v>324</v>
      </c>
      <c r="D9" s="5" t="s">
        <v>398</v>
      </c>
    </row>
    <row r="10" spans="2:11" ht="30" x14ac:dyDescent="0.25">
      <c r="C10" t="s">
        <v>336</v>
      </c>
      <c r="D10" s="5" t="s">
        <v>399</v>
      </c>
    </row>
    <row r="11" spans="2:11" ht="30" x14ac:dyDescent="0.25">
      <c r="D11" s="5" t="s">
        <v>400</v>
      </c>
    </row>
    <row r="12" spans="2:11" ht="30" x14ac:dyDescent="0.25">
      <c r="D12" s="5" t="s">
        <v>401</v>
      </c>
    </row>
    <row r="13" spans="2:11" ht="30" x14ac:dyDescent="0.25">
      <c r="D13" s="130" t="s">
        <v>290</v>
      </c>
    </row>
    <row r="14" spans="2:11" ht="30" x14ac:dyDescent="0.25">
      <c r="D14" s="130" t="s">
        <v>267</v>
      </c>
    </row>
    <row r="15" spans="2:11" ht="30" x14ac:dyDescent="0.25">
      <c r="D15" s="130" t="s">
        <v>402</v>
      </c>
    </row>
    <row r="16" spans="2:11" ht="30" x14ac:dyDescent="0.25">
      <c r="D16" s="130" t="s">
        <v>403</v>
      </c>
    </row>
    <row r="17" spans="4:4" ht="30" x14ac:dyDescent="0.25">
      <c r="D17" s="130" t="s">
        <v>404</v>
      </c>
    </row>
    <row r="18" spans="4:4" ht="60" x14ac:dyDescent="0.25">
      <c r="D18" s="82" t="s">
        <v>636</v>
      </c>
    </row>
    <row r="19" spans="4:4" ht="60" x14ac:dyDescent="0.25">
      <c r="D19" s="82" t="s">
        <v>637</v>
      </c>
    </row>
    <row r="20" spans="4:4" ht="30" x14ac:dyDescent="0.25">
      <c r="D20" s="126" t="s">
        <v>300</v>
      </c>
    </row>
    <row r="21" spans="4:4" ht="30" x14ac:dyDescent="0.25">
      <c r="D21" s="126" t="s">
        <v>638</v>
      </c>
    </row>
    <row r="22" spans="4:4" ht="30" x14ac:dyDescent="0.25">
      <c r="D22" s="126" t="s">
        <v>639</v>
      </c>
    </row>
    <row r="23" spans="4:4" ht="30" x14ac:dyDescent="0.25">
      <c r="D23" s="126" t="s">
        <v>640</v>
      </c>
    </row>
    <row r="24" spans="4:4" ht="45" x14ac:dyDescent="0.25">
      <c r="D24" s="126" t="s">
        <v>641</v>
      </c>
    </row>
    <row r="25" spans="4:4" ht="45" x14ac:dyDescent="0.25">
      <c r="D25" s="126" t="s">
        <v>422</v>
      </c>
    </row>
    <row r="26" spans="4:4" ht="60" x14ac:dyDescent="0.25">
      <c r="D26" s="126" t="s">
        <v>423</v>
      </c>
    </row>
    <row r="27" spans="4:4" ht="45" x14ac:dyDescent="0.25">
      <c r="D27" s="126" t="s">
        <v>642</v>
      </c>
    </row>
    <row r="28" spans="4:4" ht="45" x14ac:dyDescent="0.25">
      <c r="D28" s="126" t="s">
        <v>643</v>
      </c>
    </row>
    <row r="29" spans="4:4" ht="45" x14ac:dyDescent="0.25">
      <c r="D29" s="126" t="s">
        <v>337</v>
      </c>
    </row>
    <row r="30" spans="4:4" ht="45" x14ac:dyDescent="0.25">
      <c r="D30" s="126" t="s">
        <v>644</v>
      </c>
    </row>
    <row r="31" spans="4:4" ht="45" x14ac:dyDescent="0.25">
      <c r="D31" s="126" t="s">
        <v>645</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45"/>
  <sheetViews>
    <sheetView topLeftCell="A13" zoomScaleNormal="100" workbookViewId="0">
      <selection activeCell="C20" sqref="C20"/>
    </sheetView>
  </sheetViews>
  <sheetFormatPr baseColWidth="10" defaultColWidth="10.5703125" defaultRowHeight="14.25" x14ac:dyDescent="0.25"/>
  <cols>
    <col min="1" max="1" width="44.42578125" style="174" customWidth="1"/>
    <col min="2" max="2" width="15.5703125" style="175" customWidth="1"/>
    <col min="3" max="3" width="40.28515625" style="160" customWidth="1"/>
    <col min="4" max="4" width="16.7109375" style="175" customWidth="1"/>
    <col min="5" max="5" width="46.5703125" style="160" customWidth="1"/>
    <col min="6" max="16384" width="10.5703125" style="160"/>
  </cols>
  <sheetData>
    <row r="1" spans="1:8" ht="12.75" customHeight="1" x14ac:dyDescent="0.25">
      <c r="A1" s="158"/>
      <c r="B1" s="245" t="s">
        <v>13</v>
      </c>
      <c r="C1" s="245"/>
      <c r="D1" s="245"/>
      <c r="E1" s="159"/>
      <c r="F1" s="158"/>
      <c r="G1" s="158"/>
      <c r="H1" s="158"/>
    </row>
    <row r="2" spans="1:8" ht="12.75" customHeight="1" x14ac:dyDescent="0.25">
      <c r="A2" s="158"/>
      <c r="B2" s="245" t="s">
        <v>14</v>
      </c>
      <c r="C2" s="245"/>
      <c r="D2" s="245"/>
      <c r="E2" s="159"/>
      <c r="F2" s="158"/>
      <c r="G2" s="158"/>
      <c r="H2" s="158"/>
    </row>
    <row r="3" spans="1:8" ht="12.75" customHeight="1" x14ac:dyDescent="0.25">
      <c r="A3" s="158"/>
      <c r="B3" s="161"/>
      <c r="C3" s="161"/>
      <c r="D3" s="161"/>
      <c r="E3" s="159"/>
      <c r="F3" s="158"/>
      <c r="G3" s="158"/>
      <c r="H3" s="158"/>
    </row>
    <row r="4" spans="1:8" ht="12.75" customHeight="1" x14ac:dyDescent="0.25">
      <c r="A4" s="158"/>
      <c r="B4" s="161"/>
      <c r="C4" s="161"/>
      <c r="D4" s="161"/>
      <c r="E4" s="159"/>
      <c r="F4" s="158"/>
      <c r="G4" s="158"/>
      <c r="H4" s="158"/>
    </row>
    <row r="5" spans="1:8" ht="54.75" customHeight="1" x14ac:dyDescent="0.25">
      <c r="A5" s="95" t="s">
        <v>15</v>
      </c>
      <c r="B5" s="246" t="s">
        <v>16</v>
      </c>
      <c r="C5" s="246"/>
      <c r="D5" s="95" t="s">
        <v>17</v>
      </c>
      <c r="E5" s="162" t="s">
        <v>18</v>
      </c>
    </row>
    <row r="6" spans="1:8" x14ac:dyDescent="0.25">
      <c r="A6" s="92"/>
      <c r="B6" s="93"/>
      <c r="C6" s="93"/>
      <c r="D6" s="92"/>
      <c r="E6" s="91"/>
    </row>
    <row r="7" spans="1:8" ht="54.75" customHeight="1" x14ac:dyDescent="0.25">
      <c r="A7" s="96" t="s">
        <v>19</v>
      </c>
      <c r="B7" s="247" t="s">
        <v>20</v>
      </c>
      <c r="C7" s="247"/>
      <c r="D7" s="247"/>
      <c r="E7" s="247"/>
    </row>
    <row r="8" spans="1:8" x14ac:dyDescent="0.25">
      <c r="A8" s="92"/>
      <c r="B8" s="92"/>
      <c r="D8" s="97"/>
      <c r="E8" s="97"/>
    </row>
    <row r="9" spans="1:8" ht="63.75" customHeight="1" x14ac:dyDescent="0.25">
      <c r="A9" s="92" t="s">
        <v>21</v>
      </c>
      <c r="B9" s="248" t="s">
        <v>22</v>
      </c>
      <c r="C9" s="248"/>
      <c r="D9" s="248"/>
      <c r="E9" s="248"/>
    </row>
    <row r="10" spans="1:8" ht="15" customHeight="1" x14ac:dyDescent="0.25">
      <c r="A10" s="92"/>
      <c r="B10" s="92"/>
      <c r="D10" s="97"/>
      <c r="E10" s="97"/>
    </row>
    <row r="11" spans="1:8" s="98" customFormat="1" ht="12.75" x14ac:dyDescent="0.2">
      <c r="A11" s="243" t="s">
        <v>23</v>
      </c>
      <c r="B11" s="243"/>
      <c r="C11" s="243"/>
      <c r="D11" s="243"/>
      <c r="E11" s="243"/>
    </row>
    <row r="12" spans="1:8" s="98" customFormat="1" ht="14.25" customHeight="1" x14ac:dyDescent="0.2">
      <c r="A12" s="99" t="s">
        <v>24</v>
      </c>
      <c r="B12" s="99" t="s">
        <v>25</v>
      </c>
      <c r="C12" s="100" t="s">
        <v>26</v>
      </c>
      <c r="D12" s="100" t="s">
        <v>27</v>
      </c>
      <c r="E12" s="100" t="s">
        <v>28</v>
      </c>
    </row>
    <row r="13" spans="1:8" s="98" customFormat="1" ht="12.75" customHeight="1" x14ac:dyDescent="0.2">
      <c r="A13" s="99"/>
      <c r="B13" s="99"/>
      <c r="C13" s="100"/>
      <c r="D13" s="100"/>
      <c r="E13" s="100"/>
    </row>
    <row r="14" spans="1:8" s="166" customFormat="1" ht="38.25" x14ac:dyDescent="0.25">
      <c r="A14" s="238" t="s">
        <v>29</v>
      </c>
      <c r="B14" s="163">
        <v>1</v>
      </c>
      <c r="C14" s="164" t="s">
        <v>30</v>
      </c>
      <c r="D14" s="163">
        <v>1</v>
      </c>
      <c r="E14" s="165" t="s">
        <v>31</v>
      </c>
    </row>
    <row r="15" spans="1:8" s="166" customFormat="1" ht="38.25" x14ac:dyDescent="0.25">
      <c r="A15" s="239"/>
      <c r="B15" s="163">
        <v>2</v>
      </c>
      <c r="C15" s="167" t="s">
        <v>32</v>
      </c>
      <c r="D15" s="163">
        <v>2</v>
      </c>
      <c r="E15" s="165" t="s">
        <v>33</v>
      </c>
    </row>
    <row r="16" spans="1:8" s="166" customFormat="1" ht="38.25" x14ac:dyDescent="0.25">
      <c r="A16" s="242"/>
      <c r="B16" s="163">
        <v>3</v>
      </c>
      <c r="C16" s="164" t="s">
        <v>34</v>
      </c>
      <c r="D16" s="163">
        <v>3</v>
      </c>
      <c r="E16" s="164" t="s">
        <v>35</v>
      </c>
    </row>
    <row r="17" spans="1:5" s="166" customFormat="1" ht="38.25" x14ac:dyDescent="0.25">
      <c r="A17" s="238" t="s">
        <v>36</v>
      </c>
      <c r="B17" s="163">
        <v>4</v>
      </c>
      <c r="C17" s="164" t="s">
        <v>37</v>
      </c>
      <c r="D17" s="163">
        <v>4</v>
      </c>
      <c r="E17" s="165" t="s">
        <v>38</v>
      </c>
    </row>
    <row r="18" spans="1:5" s="166" customFormat="1" ht="51" x14ac:dyDescent="0.25">
      <c r="A18" s="239"/>
      <c r="B18" s="163">
        <v>5</v>
      </c>
      <c r="C18" s="164" t="s">
        <v>39</v>
      </c>
      <c r="D18" s="163">
        <v>5</v>
      </c>
      <c r="E18" s="165" t="s">
        <v>40</v>
      </c>
    </row>
    <row r="19" spans="1:5" s="166" customFormat="1" ht="38.25" x14ac:dyDescent="0.25">
      <c r="A19" s="168" t="s">
        <v>41</v>
      </c>
      <c r="B19" s="163">
        <v>6</v>
      </c>
      <c r="C19" s="164" t="s">
        <v>42</v>
      </c>
      <c r="D19" s="163">
        <v>6</v>
      </c>
      <c r="E19" s="165" t="s">
        <v>43</v>
      </c>
    </row>
    <row r="20" spans="1:5" s="166" customFormat="1" ht="96.75" customHeight="1" x14ac:dyDescent="0.25">
      <c r="A20" s="238" t="s">
        <v>44</v>
      </c>
      <c r="B20" s="163">
        <v>7</v>
      </c>
      <c r="C20" s="164" t="s">
        <v>45</v>
      </c>
      <c r="D20" s="163">
        <v>7</v>
      </c>
      <c r="E20" s="165" t="s">
        <v>46</v>
      </c>
    </row>
    <row r="21" spans="1:5" s="166" customFormat="1" ht="76.5" x14ac:dyDescent="0.25">
      <c r="A21" s="242"/>
      <c r="B21" s="163"/>
      <c r="C21" s="164"/>
      <c r="D21" s="163">
        <v>8</v>
      </c>
      <c r="E21" s="165" t="s">
        <v>47</v>
      </c>
    </row>
    <row r="22" spans="1:5" s="166" customFormat="1" ht="76.5" x14ac:dyDescent="0.25">
      <c r="A22" s="165" t="s">
        <v>48</v>
      </c>
      <c r="B22" s="163">
        <v>8</v>
      </c>
      <c r="C22" s="164" t="s">
        <v>49</v>
      </c>
      <c r="D22" s="163">
        <v>9</v>
      </c>
      <c r="E22" s="165" t="s">
        <v>50</v>
      </c>
    </row>
    <row r="23" spans="1:5" s="166" customFormat="1" ht="38.25" x14ac:dyDescent="0.25">
      <c r="A23" s="238" t="s">
        <v>51</v>
      </c>
      <c r="B23" s="163">
        <v>9</v>
      </c>
      <c r="C23" s="164" t="s">
        <v>52</v>
      </c>
      <c r="D23" s="163">
        <v>10</v>
      </c>
      <c r="E23" s="165" t="s">
        <v>53</v>
      </c>
    </row>
    <row r="24" spans="1:5" s="166" customFormat="1" ht="51" x14ac:dyDescent="0.25">
      <c r="A24" s="239"/>
      <c r="B24" s="163">
        <v>10</v>
      </c>
      <c r="C24" s="164" t="s">
        <v>54</v>
      </c>
      <c r="D24" s="163">
        <v>11</v>
      </c>
      <c r="E24" s="165" t="s">
        <v>55</v>
      </c>
    </row>
    <row r="25" spans="1:5" s="166" customFormat="1" ht="51" x14ac:dyDescent="0.25">
      <c r="A25" s="242"/>
      <c r="B25" s="163">
        <v>11</v>
      </c>
      <c r="C25" s="164" t="s">
        <v>56</v>
      </c>
      <c r="D25" s="163">
        <v>12</v>
      </c>
      <c r="E25" s="165" t="s">
        <v>57</v>
      </c>
    </row>
    <row r="26" spans="1:5" s="98" customFormat="1" ht="12.75" x14ac:dyDescent="0.2">
      <c r="A26" s="243" t="s">
        <v>58</v>
      </c>
      <c r="B26" s="243"/>
      <c r="C26" s="243"/>
      <c r="D26" s="243"/>
      <c r="E26" s="243"/>
    </row>
    <row r="27" spans="1:5" s="98" customFormat="1" ht="12.75" customHeight="1" x14ac:dyDescent="0.2">
      <c r="A27" s="99" t="s">
        <v>59</v>
      </c>
      <c r="B27" s="99" t="s">
        <v>25</v>
      </c>
      <c r="C27" s="100" t="s">
        <v>60</v>
      </c>
      <c r="D27" s="100" t="s">
        <v>27</v>
      </c>
      <c r="E27" s="100" t="s">
        <v>61</v>
      </c>
    </row>
    <row r="28" spans="1:5" s="98" customFormat="1" ht="7.5" customHeight="1" x14ac:dyDescent="0.2">
      <c r="A28" s="169"/>
      <c r="B28" s="99"/>
      <c r="C28" s="100"/>
      <c r="D28" s="100"/>
      <c r="E28" s="100"/>
    </row>
    <row r="29" spans="1:5" s="166" customFormat="1" ht="51" x14ac:dyDescent="0.25">
      <c r="A29" s="236" t="s">
        <v>62</v>
      </c>
      <c r="B29" s="163">
        <v>1</v>
      </c>
      <c r="C29" s="164" t="s">
        <v>63</v>
      </c>
      <c r="D29" s="163">
        <v>1</v>
      </c>
      <c r="E29" s="165" t="s">
        <v>64</v>
      </c>
    </row>
    <row r="30" spans="1:5" s="166" customFormat="1" ht="66.75" customHeight="1" x14ac:dyDescent="0.25">
      <c r="A30" s="244"/>
      <c r="B30" s="163">
        <v>2</v>
      </c>
      <c r="C30" s="167" t="s">
        <v>65</v>
      </c>
      <c r="D30" s="163">
        <v>2</v>
      </c>
      <c r="E30" s="165" t="s">
        <v>66</v>
      </c>
    </row>
    <row r="31" spans="1:5" s="171" customFormat="1" ht="71.25" customHeight="1" x14ac:dyDescent="0.25">
      <c r="A31" s="236" t="s">
        <v>67</v>
      </c>
      <c r="B31" s="163">
        <v>3</v>
      </c>
      <c r="C31" s="170" t="s">
        <v>68</v>
      </c>
      <c r="D31" s="163">
        <v>3</v>
      </c>
      <c r="E31" s="165" t="s">
        <v>69</v>
      </c>
    </row>
    <row r="32" spans="1:5" s="171" customFormat="1" ht="78" customHeight="1" x14ac:dyDescent="0.25">
      <c r="A32" s="237"/>
      <c r="B32" s="163">
        <v>4</v>
      </c>
      <c r="C32" s="170" t="s">
        <v>70</v>
      </c>
      <c r="D32" s="163">
        <v>4</v>
      </c>
      <c r="E32" s="165" t="s">
        <v>71</v>
      </c>
    </row>
    <row r="33" spans="1:5" s="166" customFormat="1" ht="51" x14ac:dyDescent="0.25">
      <c r="A33" s="238" t="s">
        <v>72</v>
      </c>
      <c r="B33" s="163">
        <v>5</v>
      </c>
      <c r="C33" s="165" t="s">
        <v>73</v>
      </c>
      <c r="D33" s="163">
        <v>5</v>
      </c>
      <c r="E33" s="145" t="s">
        <v>74</v>
      </c>
    </row>
    <row r="34" spans="1:5" s="166" customFormat="1" ht="38.25" x14ac:dyDescent="0.25">
      <c r="A34" s="239"/>
      <c r="B34" s="163">
        <v>6</v>
      </c>
      <c r="C34" s="165" t="s">
        <v>75</v>
      </c>
      <c r="D34" s="163">
        <v>6</v>
      </c>
      <c r="E34" s="145" t="s">
        <v>76</v>
      </c>
    </row>
    <row r="35" spans="1:5" s="166" customFormat="1" ht="54.75" customHeight="1" x14ac:dyDescent="0.25">
      <c r="A35" s="239"/>
      <c r="B35" s="163">
        <v>7</v>
      </c>
      <c r="C35" s="165" t="s">
        <v>77</v>
      </c>
      <c r="D35" s="163">
        <v>7</v>
      </c>
      <c r="E35" s="145" t="s">
        <v>78</v>
      </c>
    </row>
    <row r="36" spans="1:5" s="166" customFormat="1" ht="76.5" x14ac:dyDescent="0.25">
      <c r="A36" s="240" t="s">
        <v>79</v>
      </c>
      <c r="B36" s="163">
        <v>8</v>
      </c>
      <c r="C36" s="165" t="s">
        <v>80</v>
      </c>
      <c r="D36" s="163">
        <v>8</v>
      </c>
      <c r="E36" s="145" t="s">
        <v>81</v>
      </c>
    </row>
    <row r="37" spans="1:5" s="166" customFormat="1" ht="63.75" x14ac:dyDescent="0.25">
      <c r="A37" s="241"/>
      <c r="B37" s="163">
        <v>9</v>
      </c>
      <c r="C37" s="164" t="s">
        <v>82</v>
      </c>
      <c r="D37" s="163">
        <v>9</v>
      </c>
      <c r="E37" s="145" t="s">
        <v>83</v>
      </c>
    </row>
    <row r="38" spans="1:5" s="166" customFormat="1" ht="51" x14ac:dyDescent="0.25">
      <c r="A38" s="241"/>
      <c r="B38" s="163"/>
      <c r="D38" s="163">
        <v>10</v>
      </c>
      <c r="E38" s="145" t="s">
        <v>84</v>
      </c>
    </row>
    <row r="39" spans="1:5" s="166" customFormat="1" ht="51" x14ac:dyDescent="0.25">
      <c r="A39" s="168" t="s">
        <v>85</v>
      </c>
      <c r="B39" s="163">
        <v>10</v>
      </c>
      <c r="C39" s="165" t="s">
        <v>86</v>
      </c>
      <c r="D39" s="163">
        <v>11</v>
      </c>
      <c r="E39" s="145" t="s">
        <v>87</v>
      </c>
    </row>
    <row r="40" spans="1:5" s="166" customFormat="1" ht="63.75" x14ac:dyDescent="0.25">
      <c r="A40" s="168" t="s">
        <v>88</v>
      </c>
      <c r="B40" s="163">
        <v>11</v>
      </c>
      <c r="C40" s="165" t="s">
        <v>89</v>
      </c>
      <c r="D40" s="163">
        <v>12</v>
      </c>
      <c r="E40" s="164" t="s">
        <v>90</v>
      </c>
    </row>
    <row r="41" spans="1:5" s="166" customFormat="1" ht="102" x14ac:dyDescent="0.25">
      <c r="A41" s="172" t="s">
        <v>91</v>
      </c>
      <c r="B41" s="163">
        <v>12</v>
      </c>
      <c r="C41" s="165" t="s">
        <v>92</v>
      </c>
      <c r="D41" s="163">
        <v>13</v>
      </c>
      <c r="E41" s="145" t="s">
        <v>93</v>
      </c>
    </row>
    <row r="42" spans="1:5" s="166" customFormat="1" ht="12.75" x14ac:dyDescent="0.25">
      <c r="A42" s="172" t="s">
        <v>94</v>
      </c>
      <c r="B42" s="163"/>
      <c r="C42" s="165"/>
      <c r="D42" s="163">
        <v>14</v>
      </c>
      <c r="E42" s="145" t="s">
        <v>95</v>
      </c>
    </row>
    <row r="43" spans="1:5" s="166" customFormat="1" ht="38.25" x14ac:dyDescent="0.25">
      <c r="A43" s="238" t="s">
        <v>96</v>
      </c>
      <c r="B43" s="163">
        <v>13</v>
      </c>
      <c r="C43" s="165" t="s">
        <v>97</v>
      </c>
      <c r="D43" s="163">
        <v>15</v>
      </c>
      <c r="E43" s="145" t="s">
        <v>98</v>
      </c>
    </row>
    <row r="44" spans="1:5" s="166" customFormat="1" ht="25.5" x14ac:dyDescent="0.25">
      <c r="A44" s="239"/>
      <c r="B44" s="173"/>
      <c r="C44" s="167"/>
      <c r="D44" s="163">
        <v>16</v>
      </c>
      <c r="E44" s="145" t="s">
        <v>99</v>
      </c>
    </row>
    <row r="45" spans="1:5" s="166" customFormat="1" ht="12.75" x14ac:dyDescent="0.25">
      <c r="A45" s="172" t="s">
        <v>100</v>
      </c>
      <c r="B45" s="163"/>
      <c r="C45" s="164"/>
      <c r="D45" s="163"/>
      <c r="E45" s="101"/>
    </row>
  </sheetData>
  <mergeCells count="16">
    <mergeCell ref="A11:E11"/>
    <mergeCell ref="B1:D1"/>
    <mergeCell ref="B2:D2"/>
    <mergeCell ref="B5:C5"/>
    <mergeCell ref="B7:E7"/>
    <mergeCell ref="B9:E9"/>
    <mergeCell ref="A31:A32"/>
    <mergeCell ref="A33:A35"/>
    <mergeCell ref="A36:A38"/>
    <mergeCell ref="A43:A44"/>
    <mergeCell ref="A14:A16"/>
    <mergeCell ref="A17:A18"/>
    <mergeCell ref="A20:A21"/>
    <mergeCell ref="A23:A25"/>
    <mergeCell ref="A26:E26"/>
    <mergeCell ref="A29:A30"/>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tint="-0.249977111117893"/>
  </sheetPr>
  <dimension ref="A1:G24"/>
  <sheetViews>
    <sheetView zoomScaleNormal="100" workbookViewId="0">
      <pane ySplit="5" topLeftCell="A16" activePane="bottomLeft" state="frozen"/>
      <selection pane="bottomLeft" activeCell="A26" sqref="A26"/>
    </sheetView>
  </sheetViews>
  <sheetFormatPr baseColWidth="10" defaultColWidth="10.5703125" defaultRowHeight="18" x14ac:dyDescent="0.25"/>
  <cols>
    <col min="1" max="1" width="52.140625" style="185" customWidth="1"/>
    <col min="2" max="2" width="5.5703125" style="186" customWidth="1"/>
    <col min="3" max="5" width="5.5703125" style="187" customWidth="1"/>
    <col min="6" max="6" width="44.42578125" style="185" customWidth="1"/>
    <col min="7" max="16384" width="10.5703125" style="87"/>
  </cols>
  <sheetData>
    <row r="1" spans="1:6" ht="22.5" customHeight="1" x14ac:dyDescent="0.2">
      <c r="A1" s="249" t="s">
        <v>13</v>
      </c>
      <c r="B1" s="249"/>
      <c r="C1" s="249"/>
      <c r="D1" s="249"/>
      <c r="E1" s="249"/>
      <c r="F1" s="249"/>
    </row>
    <row r="2" spans="1:6" ht="18.75" x14ac:dyDescent="0.3">
      <c r="A2" s="250" t="s">
        <v>101</v>
      </c>
      <c r="B2" s="250"/>
      <c r="C2" s="250"/>
      <c r="D2" s="250"/>
      <c r="E2" s="250"/>
      <c r="F2" s="250"/>
    </row>
    <row r="3" spans="1:6" x14ac:dyDescent="0.25">
      <c r="A3" s="251" t="s">
        <v>102</v>
      </c>
      <c r="B3" s="252"/>
      <c r="C3" s="252"/>
      <c r="D3" s="252"/>
      <c r="E3" s="252"/>
      <c r="F3" s="253"/>
    </row>
    <row r="4" spans="1:6" ht="28.5" customHeight="1" x14ac:dyDescent="0.2">
      <c r="A4" s="254" t="s">
        <v>103</v>
      </c>
      <c r="B4" s="256" t="s">
        <v>104</v>
      </c>
      <c r="C4" s="257"/>
      <c r="D4" s="257"/>
      <c r="E4" s="258"/>
      <c r="F4" s="176" t="s">
        <v>105</v>
      </c>
    </row>
    <row r="5" spans="1:6" ht="46.5" customHeight="1" x14ac:dyDescent="0.2">
      <c r="A5" s="255"/>
      <c r="B5" s="177" t="s">
        <v>106</v>
      </c>
      <c r="C5" s="177" t="s">
        <v>107</v>
      </c>
      <c r="D5" s="177" t="s">
        <v>108</v>
      </c>
      <c r="E5" s="177" t="s">
        <v>109</v>
      </c>
      <c r="F5" s="178"/>
    </row>
    <row r="6" spans="1:6" ht="102" x14ac:dyDescent="0.2">
      <c r="A6" s="179" t="s">
        <v>110</v>
      </c>
      <c r="B6" s="163" t="s">
        <v>111</v>
      </c>
      <c r="C6" s="163">
        <v>1</v>
      </c>
      <c r="D6" s="163">
        <v>2</v>
      </c>
      <c r="E6" s="163">
        <v>1</v>
      </c>
      <c r="F6" s="145" t="s">
        <v>112</v>
      </c>
    </row>
    <row r="7" spans="1:6" ht="76.5" x14ac:dyDescent="0.2">
      <c r="A7" s="179" t="s">
        <v>113</v>
      </c>
      <c r="B7" s="163">
        <v>4.5</v>
      </c>
      <c r="C7" s="163">
        <v>2.2999999999999998</v>
      </c>
      <c r="D7" s="163"/>
      <c r="E7" s="163">
        <v>1</v>
      </c>
      <c r="F7" s="145" t="s">
        <v>114</v>
      </c>
    </row>
    <row r="8" spans="1:6" ht="25.5" x14ac:dyDescent="0.2">
      <c r="A8" s="179" t="s">
        <v>115</v>
      </c>
      <c r="B8" s="163">
        <v>6</v>
      </c>
      <c r="C8" s="163"/>
      <c r="D8" s="163"/>
      <c r="E8" s="163">
        <v>2</v>
      </c>
      <c r="F8" s="145" t="s">
        <v>116</v>
      </c>
    </row>
    <row r="9" spans="1:6" ht="72.75" customHeight="1" x14ac:dyDescent="0.2">
      <c r="A9" s="179" t="s">
        <v>117</v>
      </c>
      <c r="B9" s="163">
        <v>7</v>
      </c>
      <c r="C9" s="163">
        <v>7</v>
      </c>
      <c r="D9" s="163">
        <v>10</v>
      </c>
      <c r="E9" s="163">
        <v>11</v>
      </c>
      <c r="F9" s="145" t="s">
        <v>118</v>
      </c>
    </row>
    <row r="10" spans="1:6" ht="25.5" x14ac:dyDescent="0.2">
      <c r="A10" s="179" t="s">
        <v>119</v>
      </c>
      <c r="B10" s="163">
        <v>8</v>
      </c>
      <c r="C10" s="163">
        <v>2.2999999999999998</v>
      </c>
      <c r="D10" s="163"/>
      <c r="E10" s="163"/>
      <c r="F10" s="145" t="s">
        <v>120</v>
      </c>
    </row>
    <row r="11" spans="1:6" ht="89.25" x14ac:dyDescent="0.2">
      <c r="A11" s="179" t="s">
        <v>121</v>
      </c>
      <c r="B11" s="163" t="s">
        <v>122</v>
      </c>
      <c r="C11" s="163" t="s">
        <v>123</v>
      </c>
      <c r="D11" s="163"/>
      <c r="E11" s="163">
        <v>2.2999999999999998</v>
      </c>
      <c r="F11" s="145" t="s">
        <v>124</v>
      </c>
    </row>
    <row r="12" spans="1:6" ht="114.75" x14ac:dyDescent="0.2">
      <c r="A12" s="179" t="s">
        <v>125</v>
      </c>
      <c r="B12" s="163">
        <v>3</v>
      </c>
      <c r="C12" s="163" t="s">
        <v>111</v>
      </c>
      <c r="D12" s="163">
        <v>1.2</v>
      </c>
      <c r="E12" s="163" t="s">
        <v>111</v>
      </c>
      <c r="F12" s="180" t="s">
        <v>126</v>
      </c>
    </row>
    <row r="13" spans="1:6" ht="89.25" x14ac:dyDescent="0.2">
      <c r="A13" s="179" t="s">
        <v>127</v>
      </c>
      <c r="B13" s="163">
        <v>4</v>
      </c>
      <c r="C13" s="163">
        <v>8</v>
      </c>
      <c r="D13" s="163" t="s">
        <v>128</v>
      </c>
      <c r="E13" s="163">
        <v>7.9</v>
      </c>
      <c r="F13" s="145" t="s">
        <v>129</v>
      </c>
    </row>
    <row r="14" spans="1:6" ht="102" x14ac:dyDescent="0.2">
      <c r="A14" s="179" t="s">
        <v>130</v>
      </c>
      <c r="B14" s="163"/>
      <c r="C14" s="163"/>
      <c r="D14" s="163">
        <v>4.5</v>
      </c>
      <c r="E14" s="163" t="s">
        <v>131</v>
      </c>
      <c r="F14" s="145" t="s">
        <v>132</v>
      </c>
    </row>
    <row r="15" spans="1:6" ht="76.5" x14ac:dyDescent="0.2">
      <c r="A15" s="179" t="s">
        <v>133</v>
      </c>
      <c r="B15" s="163" t="s">
        <v>111</v>
      </c>
      <c r="C15" s="163" t="s">
        <v>134</v>
      </c>
      <c r="D15" s="163" t="s">
        <v>135</v>
      </c>
      <c r="E15" s="163" t="s">
        <v>136</v>
      </c>
      <c r="F15" s="145" t="s">
        <v>137</v>
      </c>
    </row>
    <row r="16" spans="1:6" ht="89.25" x14ac:dyDescent="0.2">
      <c r="A16" s="179" t="s">
        <v>138</v>
      </c>
      <c r="B16" s="163">
        <v>1.8</v>
      </c>
      <c r="C16" s="163">
        <v>9</v>
      </c>
      <c r="D16" s="163" t="s">
        <v>139</v>
      </c>
      <c r="E16" s="163">
        <v>6.7</v>
      </c>
      <c r="F16" s="145" t="s">
        <v>140</v>
      </c>
    </row>
    <row r="17" spans="1:7" ht="38.25" x14ac:dyDescent="0.2">
      <c r="A17" s="179" t="s">
        <v>141</v>
      </c>
      <c r="B17" s="163" t="s">
        <v>142</v>
      </c>
      <c r="C17" s="163" t="s">
        <v>143</v>
      </c>
      <c r="D17" s="163" t="s">
        <v>144</v>
      </c>
      <c r="E17" s="163" t="s">
        <v>145</v>
      </c>
      <c r="F17" s="145" t="s">
        <v>146</v>
      </c>
    </row>
    <row r="18" spans="1:7" ht="38.25" x14ac:dyDescent="0.2">
      <c r="A18" s="179" t="s">
        <v>147</v>
      </c>
      <c r="B18" s="163" t="s">
        <v>148</v>
      </c>
      <c r="C18" s="163" t="s">
        <v>149</v>
      </c>
      <c r="D18" s="163" t="s">
        <v>150</v>
      </c>
      <c r="E18" s="163" t="s">
        <v>151</v>
      </c>
      <c r="F18" s="145" t="s">
        <v>152</v>
      </c>
    </row>
    <row r="19" spans="1:7" ht="89.25" x14ac:dyDescent="0.2">
      <c r="A19" s="179" t="s">
        <v>153</v>
      </c>
      <c r="B19" s="163" t="s">
        <v>154</v>
      </c>
      <c r="C19" s="163" t="s">
        <v>155</v>
      </c>
      <c r="D19" s="163" t="s">
        <v>156</v>
      </c>
      <c r="E19" s="163" t="s">
        <v>157</v>
      </c>
      <c r="F19" s="145" t="s">
        <v>158</v>
      </c>
    </row>
    <row r="20" spans="1:7" ht="31.5" hidden="1" x14ac:dyDescent="0.2">
      <c r="A20" s="181" t="s">
        <v>159</v>
      </c>
      <c r="B20" s="163"/>
      <c r="C20" s="163"/>
      <c r="D20" s="163"/>
      <c r="E20" s="163"/>
      <c r="F20" s="145" t="s">
        <v>160</v>
      </c>
      <c r="G20" s="182"/>
    </row>
    <row r="21" spans="1:7" ht="47.25" hidden="1" x14ac:dyDescent="0.2">
      <c r="A21" s="183" t="s">
        <v>161</v>
      </c>
      <c r="B21" s="163"/>
      <c r="C21" s="163"/>
      <c r="D21" s="163">
        <v>3</v>
      </c>
      <c r="E21" s="163">
        <v>3</v>
      </c>
      <c r="F21" s="145" t="s">
        <v>160</v>
      </c>
    </row>
    <row r="22" spans="1:7" ht="63" hidden="1" x14ac:dyDescent="0.2">
      <c r="A22" s="181" t="s">
        <v>162</v>
      </c>
      <c r="B22" s="163"/>
      <c r="C22" s="163"/>
      <c r="D22" s="163"/>
      <c r="E22" s="163"/>
      <c r="F22" s="145" t="s">
        <v>160</v>
      </c>
    </row>
    <row r="23" spans="1:7" ht="63" hidden="1" x14ac:dyDescent="0.2">
      <c r="A23" s="181" t="s">
        <v>163</v>
      </c>
      <c r="B23" s="163"/>
      <c r="C23" s="163"/>
      <c r="D23" s="163"/>
      <c r="E23" s="163"/>
      <c r="F23" s="145" t="s">
        <v>160</v>
      </c>
    </row>
    <row r="24" spans="1:7" ht="47.25" hidden="1" x14ac:dyDescent="0.2">
      <c r="A24" s="181" t="s">
        <v>164</v>
      </c>
      <c r="B24" s="184"/>
      <c r="C24" s="184"/>
      <c r="D24" s="184"/>
      <c r="E24" s="184"/>
      <c r="F24" s="145" t="s">
        <v>160</v>
      </c>
    </row>
  </sheetData>
  <mergeCells count="5">
    <mergeCell ref="A1:F1"/>
    <mergeCell ref="A2:F2"/>
    <mergeCell ref="A3:F3"/>
    <mergeCell ref="A4:A5"/>
    <mergeCell ref="B4:E4"/>
  </mergeCells>
  <dataValidations count="2">
    <dataValidation allowBlank="1" showInputMessage="1" showErrorMessage="1" prompt="Escribir&quot; Plan de Acción &quot;si se va a documentar en este Plan de Acción o   escribir en el &quot;Plan o  acciones de  riesgos&quot;   si la debilidad o la amenaza ya están documentadas en riesgos o se van a documentar alli" sqref="F4 J5:J19" xr:uid="{00000000-0002-0000-0200-000000000000}"/>
    <dataValidation allowBlank="1" showInputMessage="1" showErrorMessage="1" prompt="Proponer y escribir en una frase la estrategia para gestionar la debilidad, la oportunidad, la amenaza o la fortaleza.Usar verbo de acción en infinitivo._x000a_" sqref="G1 A4" xr:uid="{00000000-0002-0000-0200-000001000000}"/>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7" tint="0.39997558519241921"/>
  </sheetPr>
  <dimension ref="B1:H41"/>
  <sheetViews>
    <sheetView topLeftCell="B5" zoomScale="140" zoomScaleNormal="140" workbookViewId="0">
      <selection activeCell="E14" sqref="E14:F14"/>
    </sheetView>
  </sheetViews>
  <sheetFormatPr baseColWidth="10" defaultColWidth="11.42578125" defaultRowHeight="15" x14ac:dyDescent="0.25"/>
  <cols>
    <col min="1" max="1" width="2.85546875" style="7" customWidth="1"/>
    <col min="2" max="3" width="24.7109375" style="7" customWidth="1"/>
    <col min="4" max="4" width="16" style="7" customWidth="1"/>
    <col min="5" max="5" width="24.7109375" style="7" customWidth="1"/>
    <col min="6" max="6" width="27.7109375" style="7" customWidth="1"/>
    <col min="7" max="8" width="24.7109375" style="7" customWidth="1"/>
    <col min="9" max="16384" width="11.42578125" style="7"/>
  </cols>
  <sheetData>
    <row r="1" spans="2:8" ht="15.75" thickBot="1" x14ac:dyDescent="0.3"/>
    <row r="2" spans="2:8" ht="18" x14ac:dyDescent="0.25">
      <c r="B2" s="283" t="s">
        <v>165</v>
      </c>
      <c r="C2" s="284"/>
      <c r="D2" s="284"/>
      <c r="E2" s="284"/>
      <c r="F2" s="284"/>
      <c r="G2" s="284"/>
      <c r="H2" s="285"/>
    </row>
    <row r="3" spans="2:8" ht="16.5" x14ac:dyDescent="0.25">
      <c r="B3" s="286" t="s">
        <v>166</v>
      </c>
      <c r="C3" s="287"/>
      <c r="D3" s="287"/>
      <c r="E3" s="287"/>
      <c r="F3" s="287"/>
      <c r="G3" s="287"/>
      <c r="H3" s="288"/>
    </row>
    <row r="4" spans="2:8" ht="88.5" customHeight="1" x14ac:dyDescent="0.25">
      <c r="B4" s="289" t="s">
        <v>167</v>
      </c>
      <c r="C4" s="290"/>
      <c r="D4" s="290"/>
      <c r="E4" s="290"/>
      <c r="F4" s="290"/>
      <c r="G4" s="290"/>
      <c r="H4" s="291"/>
    </row>
    <row r="5" spans="2:8" ht="16.5" x14ac:dyDescent="0.25">
      <c r="B5" s="8"/>
      <c r="C5" s="9"/>
      <c r="D5" s="9"/>
      <c r="E5" s="9"/>
      <c r="F5" s="9"/>
      <c r="G5" s="9"/>
      <c r="H5" s="10"/>
    </row>
    <row r="6" spans="2:8" ht="16.5" customHeight="1" x14ac:dyDescent="0.25">
      <c r="B6" s="292" t="s">
        <v>168</v>
      </c>
      <c r="C6" s="293"/>
      <c r="D6" s="293"/>
      <c r="E6" s="293"/>
      <c r="F6" s="293"/>
      <c r="G6" s="293"/>
      <c r="H6" s="294"/>
    </row>
    <row r="7" spans="2:8" ht="44.25" customHeight="1" x14ac:dyDescent="0.25">
      <c r="B7" s="292"/>
      <c r="C7" s="293"/>
      <c r="D7" s="293"/>
      <c r="E7" s="293"/>
      <c r="F7" s="293"/>
      <c r="G7" s="293"/>
      <c r="H7" s="294"/>
    </row>
    <row r="8" spans="2:8" ht="15.75" thickBot="1" x14ac:dyDescent="0.3">
      <c r="B8" s="11"/>
      <c r="C8" s="12"/>
      <c r="D8" s="13"/>
      <c r="E8" s="14"/>
      <c r="F8" s="14"/>
      <c r="G8" s="15"/>
      <c r="H8" s="16"/>
    </row>
    <row r="9" spans="2:8" x14ac:dyDescent="0.25">
      <c r="B9" s="11"/>
      <c r="C9" s="279" t="s">
        <v>169</v>
      </c>
      <c r="D9" s="280"/>
      <c r="E9" s="281" t="s">
        <v>170</v>
      </c>
      <c r="F9" s="282"/>
      <c r="G9" s="12"/>
      <c r="H9" s="16"/>
    </row>
    <row r="10" spans="2:8" ht="35.25" customHeight="1" x14ac:dyDescent="0.25">
      <c r="B10" s="11"/>
      <c r="C10" s="275" t="s">
        <v>171</v>
      </c>
      <c r="D10" s="276"/>
      <c r="E10" s="277" t="s">
        <v>172</v>
      </c>
      <c r="F10" s="278"/>
      <c r="G10" s="12"/>
      <c r="H10" s="16"/>
    </row>
    <row r="11" spans="2:8" ht="17.25" customHeight="1" x14ac:dyDescent="0.25">
      <c r="B11" s="11"/>
      <c r="C11" s="275" t="s">
        <v>173</v>
      </c>
      <c r="D11" s="276"/>
      <c r="E11" s="277" t="s">
        <v>174</v>
      </c>
      <c r="F11" s="278"/>
      <c r="G11" s="12"/>
      <c r="H11" s="16"/>
    </row>
    <row r="12" spans="2:8" ht="19.5" customHeight="1" x14ac:dyDescent="0.25">
      <c r="B12" s="11"/>
      <c r="C12" s="275" t="s">
        <v>175</v>
      </c>
      <c r="D12" s="276"/>
      <c r="E12" s="277" t="s">
        <v>176</v>
      </c>
      <c r="F12" s="278"/>
      <c r="G12" s="12"/>
      <c r="H12" s="16"/>
    </row>
    <row r="13" spans="2:8" ht="27" customHeight="1" x14ac:dyDescent="0.25">
      <c r="B13" s="11"/>
      <c r="C13" s="275" t="s">
        <v>177</v>
      </c>
      <c r="D13" s="276"/>
      <c r="E13" s="277" t="s">
        <v>178</v>
      </c>
      <c r="F13" s="278"/>
      <c r="G13" s="12"/>
      <c r="H13" s="16"/>
    </row>
    <row r="14" spans="2:8" ht="34.5" customHeight="1" x14ac:dyDescent="0.25">
      <c r="B14" s="11"/>
      <c r="C14" s="273" t="s">
        <v>179</v>
      </c>
      <c r="D14" s="274"/>
      <c r="E14" s="267" t="s">
        <v>180</v>
      </c>
      <c r="F14" s="268"/>
      <c r="G14" s="12"/>
      <c r="H14" s="16"/>
    </row>
    <row r="15" spans="2:8" ht="27.75" customHeight="1" x14ac:dyDescent="0.25">
      <c r="B15" s="11"/>
      <c r="C15" s="273" t="s">
        <v>181</v>
      </c>
      <c r="D15" s="274"/>
      <c r="E15" s="267" t="s">
        <v>182</v>
      </c>
      <c r="F15" s="268"/>
      <c r="G15" s="12"/>
      <c r="H15" s="16"/>
    </row>
    <row r="16" spans="2:8" ht="28.5" customHeight="1" x14ac:dyDescent="0.25">
      <c r="B16" s="11"/>
      <c r="C16" s="273" t="s">
        <v>183</v>
      </c>
      <c r="D16" s="274"/>
      <c r="E16" s="267" t="s">
        <v>184</v>
      </c>
      <c r="F16" s="268"/>
      <c r="G16" s="12"/>
      <c r="H16" s="16"/>
    </row>
    <row r="17" spans="2:8" ht="72.75" customHeight="1" x14ac:dyDescent="0.25">
      <c r="B17" s="11"/>
      <c r="C17" s="273" t="s">
        <v>185</v>
      </c>
      <c r="D17" s="274"/>
      <c r="E17" s="267" t="s">
        <v>186</v>
      </c>
      <c r="F17" s="268"/>
      <c r="G17" s="12"/>
      <c r="H17" s="16"/>
    </row>
    <row r="18" spans="2:8" ht="64.5" customHeight="1" x14ac:dyDescent="0.25">
      <c r="B18" s="11"/>
      <c r="C18" s="273" t="s">
        <v>187</v>
      </c>
      <c r="D18" s="274"/>
      <c r="E18" s="267" t="s">
        <v>188</v>
      </c>
      <c r="F18" s="268"/>
      <c r="G18" s="12"/>
      <c r="H18" s="16"/>
    </row>
    <row r="19" spans="2:8" ht="71.25" customHeight="1" x14ac:dyDescent="0.25">
      <c r="B19" s="11"/>
      <c r="C19" s="273" t="s">
        <v>189</v>
      </c>
      <c r="D19" s="274"/>
      <c r="E19" s="267" t="s">
        <v>190</v>
      </c>
      <c r="F19" s="268"/>
      <c r="G19" s="12"/>
      <c r="H19" s="16"/>
    </row>
    <row r="20" spans="2:8" ht="55.5" customHeight="1" x14ac:dyDescent="0.25">
      <c r="B20" s="11"/>
      <c r="C20" s="265" t="s">
        <v>191</v>
      </c>
      <c r="D20" s="266"/>
      <c r="E20" s="267" t="s">
        <v>192</v>
      </c>
      <c r="F20" s="268"/>
      <c r="G20" s="12"/>
      <c r="H20" s="16"/>
    </row>
    <row r="21" spans="2:8" ht="42" customHeight="1" x14ac:dyDescent="0.25">
      <c r="B21" s="11"/>
      <c r="C21" s="265" t="s">
        <v>193</v>
      </c>
      <c r="D21" s="266"/>
      <c r="E21" s="267" t="s">
        <v>194</v>
      </c>
      <c r="F21" s="268"/>
      <c r="G21" s="12"/>
      <c r="H21" s="16"/>
    </row>
    <row r="22" spans="2:8" ht="59.25" customHeight="1" x14ac:dyDescent="0.25">
      <c r="B22" s="11"/>
      <c r="C22" s="265" t="s">
        <v>195</v>
      </c>
      <c r="D22" s="266"/>
      <c r="E22" s="267" t="s">
        <v>196</v>
      </c>
      <c r="F22" s="268"/>
      <c r="G22" s="12"/>
      <c r="H22" s="16"/>
    </row>
    <row r="23" spans="2:8" ht="23.25" customHeight="1" x14ac:dyDescent="0.25">
      <c r="B23" s="11"/>
      <c r="C23" s="265" t="s">
        <v>197</v>
      </c>
      <c r="D23" s="266"/>
      <c r="E23" s="267" t="s">
        <v>198</v>
      </c>
      <c r="F23" s="268"/>
      <c r="G23" s="12"/>
      <c r="H23" s="16"/>
    </row>
    <row r="24" spans="2:8" ht="30.75" customHeight="1" x14ac:dyDescent="0.25">
      <c r="B24" s="11"/>
      <c r="C24" s="265" t="s">
        <v>199</v>
      </c>
      <c r="D24" s="266"/>
      <c r="E24" s="267" t="s">
        <v>200</v>
      </c>
      <c r="F24" s="268"/>
      <c r="G24" s="12"/>
      <c r="H24" s="16"/>
    </row>
    <row r="25" spans="2:8" ht="33" customHeight="1" x14ac:dyDescent="0.25">
      <c r="B25" s="11"/>
      <c r="C25" s="265" t="s">
        <v>201</v>
      </c>
      <c r="D25" s="266"/>
      <c r="E25" s="267" t="s">
        <v>202</v>
      </c>
      <c r="F25" s="268"/>
      <c r="G25" s="12"/>
      <c r="H25" s="16"/>
    </row>
    <row r="26" spans="2:8" ht="30" customHeight="1" x14ac:dyDescent="0.25">
      <c r="B26" s="11"/>
      <c r="C26" s="265" t="s">
        <v>203</v>
      </c>
      <c r="D26" s="266"/>
      <c r="E26" s="267" t="s">
        <v>204</v>
      </c>
      <c r="F26" s="268"/>
      <c r="G26" s="12"/>
      <c r="H26" s="16"/>
    </row>
    <row r="27" spans="2:8" ht="35.25" customHeight="1" x14ac:dyDescent="0.25">
      <c r="B27" s="11"/>
      <c r="C27" s="265" t="s">
        <v>205</v>
      </c>
      <c r="D27" s="266"/>
      <c r="E27" s="267" t="s">
        <v>206</v>
      </c>
      <c r="F27" s="268"/>
      <c r="G27" s="12"/>
      <c r="H27" s="16"/>
    </row>
    <row r="28" spans="2:8" ht="31.5" customHeight="1" x14ac:dyDescent="0.25">
      <c r="B28" s="11"/>
      <c r="C28" s="265" t="s">
        <v>207</v>
      </c>
      <c r="D28" s="266"/>
      <c r="E28" s="267" t="s">
        <v>208</v>
      </c>
      <c r="F28" s="268"/>
      <c r="G28" s="12"/>
      <c r="H28" s="16"/>
    </row>
    <row r="29" spans="2:8" ht="35.25" customHeight="1" x14ac:dyDescent="0.25">
      <c r="B29" s="11"/>
      <c r="C29" s="265" t="s">
        <v>209</v>
      </c>
      <c r="D29" s="266"/>
      <c r="E29" s="267" t="s">
        <v>210</v>
      </c>
      <c r="F29" s="268"/>
      <c r="G29" s="12"/>
      <c r="H29" s="16"/>
    </row>
    <row r="30" spans="2:8" ht="59.25" customHeight="1" x14ac:dyDescent="0.25">
      <c r="B30" s="11"/>
      <c r="C30" s="265" t="s">
        <v>211</v>
      </c>
      <c r="D30" s="266"/>
      <c r="E30" s="267" t="s">
        <v>212</v>
      </c>
      <c r="F30" s="268"/>
      <c r="G30" s="12"/>
      <c r="H30" s="16"/>
    </row>
    <row r="31" spans="2:8" ht="57" customHeight="1" x14ac:dyDescent="0.25">
      <c r="B31" s="11"/>
      <c r="C31" s="265" t="s">
        <v>213</v>
      </c>
      <c r="D31" s="266"/>
      <c r="E31" s="267" t="s">
        <v>214</v>
      </c>
      <c r="F31" s="268"/>
      <c r="G31" s="12"/>
      <c r="H31" s="16"/>
    </row>
    <row r="32" spans="2:8" ht="82.5" customHeight="1" x14ac:dyDescent="0.25">
      <c r="B32" s="11"/>
      <c r="C32" s="265" t="s">
        <v>215</v>
      </c>
      <c r="D32" s="266"/>
      <c r="E32" s="267" t="s">
        <v>216</v>
      </c>
      <c r="F32" s="268"/>
      <c r="G32" s="12"/>
      <c r="H32" s="16"/>
    </row>
    <row r="33" spans="2:8" ht="46.5" customHeight="1" x14ac:dyDescent="0.25">
      <c r="B33" s="11"/>
      <c r="C33" s="265" t="s">
        <v>217</v>
      </c>
      <c r="D33" s="266"/>
      <c r="E33" s="267" t="s">
        <v>218</v>
      </c>
      <c r="F33" s="268"/>
      <c r="G33" s="12"/>
      <c r="H33" s="16"/>
    </row>
    <row r="34" spans="2:8" ht="6.75" customHeight="1" thickBot="1" x14ac:dyDescent="0.3">
      <c r="B34" s="11"/>
      <c r="C34" s="269"/>
      <c r="D34" s="270"/>
      <c r="E34" s="271"/>
      <c r="F34" s="272"/>
      <c r="G34" s="12"/>
      <c r="H34" s="16"/>
    </row>
    <row r="35" spans="2:8" ht="15.75" thickTop="1" x14ac:dyDescent="0.25">
      <c r="B35" s="11"/>
      <c r="C35" s="17"/>
      <c r="D35" s="17"/>
      <c r="E35" s="18"/>
      <c r="F35" s="18"/>
      <c r="G35" s="12"/>
      <c r="H35" s="16"/>
    </row>
    <row r="36" spans="2:8" ht="21" customHeight="1" x14ac:dyDescent="0.25">
      <c r="B36" s="262" t="s">
        <v>219</v>
      </c>
      <c r="C36" s="263"/>
      <c r="D36" s="263"/>
      <c r="E36" s="263"/>
      <c r="F36" s="263"/>
      <c r="G36" s="263"/>
      <c r="H36" s="264"/>
    </row>
    <row r="37" spans="2:8" ht="20.25" customHeight="1" x14ac:dyDescent="0.25">
      <c r="B37" s="262" t="s">
        <v>220</v>
      </c>
      <c r="C37" s="263"/>
      <c r="D37" s="263"/>
      <c r="E37" s="263"/>
      <c r="F37" s="263"/>
      <c r="G37" s="263"/>
      <c r="H37" s="264"/>
    </row>
    <row r="38" spans="2:8" ht="20.25" customHeight="1" x14ac:dyDescent="0.25">
      <c r="B38" s="262" t="s">
        <v>221</v>
      </c>
      <c r="C38" s="263"/>
      <c r="D38" s="263"/>
      <c r="E38" s="263"/>
      <c r="F38" s="263"/>
      <c r="G38" s="263"/>
      <c r="H38" s="264"/>
    </row>
    <row r="39" spans="2:8" ht="21.75" customHeight="1" x14ac:dyDescent="0.25">
      <c r="B39" s="262" t="s">
        <v>222</v>
      </c>
      <c r="C39" s="263"/>
      <c r="D39" s="263"/>
      <c r="E39" s="263"/>
      <c r="F39" s="263"/>
      <c r="G39" s="263"/>
      <c r="H39" s="264"/>
    </row>
    <row r="40" spans="2:8" ht="22.5" customHeight="1" x14ac:dyDescent="0.25">
      <c r="B40" s="262" t="s">
        <v>223</v>
      </c>
      <c r="C40" s="263"/>
      <c r="D40" s="263"/>
      <c r="E40" s="263"/>
      <c r="F40" s="263"/>
      <c r="G40" s="263"/>
      <c r="H40" s="264"/>
    </row>
    <row r="41" spans="2:8" ht="32.25" customHeight="1" thickBot="1" x14ac:dyDescent="0.3">
      <c r="B41" s="259" t="s">
        <v>224</v>
      </c>
      <c r="C41" s="260"/>
      <c r="D41" s="260"/>
      <c r="E41" s="260"/>
      <c r="F41" s="260"/>
      <c r="G41" s="260"/>
      <c r="H41" s="261"/>
    </row>
  </sheetData>
  <mergeCells count="62">
    <mergeCell ref="C9:D9"/>
    <mergeCell ref="E9:F9"/>
    <mergeCell ref="B2:H2"/>
    <mergeCell ref="B3:H3"/>
    <mergeCell ref="B4:H4"/>
    <mergeCell ref="B6:H7"/>
    <mergeCell ref="C10:D10"/>
    <mergeCell ref="E10:F10"/>
    <mergeCell ref="C11:D11"/>
    <mergeCell ref="E11:F11"/>
    <mergeCell ref="C12:D12"/>
    <mergeCell ref="E12:F12"/>
    <mergeCell ref="C13:D13"/>
    <mergeCell ref="E13:F13"/>
    <mergeCell ref="C14:D14"/>
    <mergeCell ref="E14:F14"/>
    <mergeCell ref="C15:D15"/>
    <mergeCell ref="E15:F15"/>
    <mergeCell ref="C16:D16"/>
    <mergeCell ref="E16:F16"/>
    <mergeCell ref="C17:D17"/>
    <mergeCell ref="E17:F17"/>
    <mergeCell ref="C18:D18"/>
    <mergeCell ref="E18:F18"/>
    <mergeCell ref="C19:D19"/>
    <mergeCell ref="E19:F19"/>
    <mergeCell ref="C20:D20"/>
    <mergeCell ref="E20:F20"/>
    <mergeCell ref="C21:D21"/>
    <mergeCell ref="E21:F21"/>
    <mergeCell ref="C22:D22"/>
    <mergeCell ref="E22:F22"/>
    <mergeCell ref="C23:D23"/>
    <mergeCell ref="E23:F23"/>
    <mergeCell ref="C24:D24"/>
    <mergeCell ref="E24:F24"/>
    <mergeCell ref="C25:D25"/>
    <mergeCell ref="E25:F25"/>
    <mergeCell ref="C26:D26"/>
    <mergeCell ref="E26:F26"/>
    <mergeCell ref="C27:D27"/>
    <mergeCell ref="E27:F27"/>
    <mergeCell ref="C28:D28"/>
    <mergeCell ref="E28:F28"/>
    <mergeCell ref="C29:D29"/>
    <mergeCell ref="E29:F29"/>
    <mergeCell ref="C30:D30"/>
    <mergeCell ref="E30:F30"/>
    <mergeCell ref="C31:D31"/>
    <mergeCell ref="E31:F31"/>
    <mergeCell ref="C32:D32"/>
    <mergeCell ref="E32:F32"/>
    <mergeCell ref="B37:H37"/>
    <mergeCell ref="B41:H41"/>
    <mergeCell ref="B40:H40"/>
    <mergeCell ref="B38:H38"/>
    <mergeCell ref="B39:H39"/>
    <mergeCell ref="C33:D33"/>
    <mergeCell ref="E33:F33"/>
    <mergeCell ref="C34:D34"/>
    <mergeCell ref="E34:F34"/>
    <mergeCell ref="B36:H36"/>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4" tint="-0.249977111117893"/>
  </sheetPr>
  <dimension ref="A1:KL29"/>
  <sheetViews>
    <sheetView zoomScale="85" zoomScaleNormal="85" workbookViewId="0">
      <pane xSplit="3" ySplit="9" topLeftCell="Y22" activePane="bottomRight" state="frozen"/>
      <selection pane="topRight"/>
      <selection pane="bottomLeft"/>
      <selection pane="bottomRight" activeCell="L26" sqref="L26:L29"/>
    </sheetView>
  </sheetViews>
  <sheetFormatPr baseColWidth="10" defaultColWidth="11.42578125" defaultRowHeight="15" x14ac:dyDescent="0.25"/>
  <cols>
    <col min="2" max="2" width="20" customWidth="1"/>
    <col min="3" max="3" width="25.7109375" customWidth="1"/>
    <col min="4" max="4" width="28.28515625" style="191" customWidth="1"/>
    <col min="5" max="5" width="21.5703125" customWidth="1"/>
    <col min="6" max="6" width="30.7109375" customWidth="1"/>
    <col min="7" max="7" width="23.28515625" customWidth="1"/>
    <col min="8" max="8" width="12.140625" customWidth="1"/>
    <col min="9" max="9" width="13.28515625" customWidth="1"/>
    <col min="11" max="11" width="24.28515625" customWidth="1"/>
    <col min="12" max="12" width="22.85546875" customWidth="1"/>
    <col min="16" max="16" width="33.42578125" style="191" customWidth="1"/>
    <col min="17" max="17" width="13.140625" customWidth="1"/>
    <col min="21" max="21" width="14.5703125" customWidth="1"/>
    <col min="23" max="23" width="14" bestFit="1" customWidth="1"/>
    <col min="24" max="24" width="38.5703125" customWidth="1"/>
    <col min="25" max="25" width="44.85546875" customWidth="1"/>
    <col min="26" max="26" width="6.5703125" customWidth="1"/>
    <col min="27" max="27" width="11.85546875" customWidth="1"/>
    <col min="28" max="28" width="10.85546875" customWidth="1"/>
    <col min="29" max="29" width="39.42578125" customWidth="1"/>
    <col min="30" max="30" width="6.5703125" customWidth="1"/>
    <col min="31" max="31" width="13.42578125" customWidth="1"/>
    <col min="33" max="33" width="13.42578125" customWidth="1"/>
    <col min="34" max="34" width="20.5703125" customWidth="1"/>
    <col min="35" max="35" width="19.85546875" customWidth="1"/>
    <col min="36" max="36" width="15" customWidth="1"/>
    <col min="37" max="37" width="16.140625" customWidth="1"/>
    <col min="38" max="38" width="17.85546875" bestFit="1" customWidth="1"/>
    <col min="39" max="39" width="12" bestFit="1" customWidth="1"/>
    <col min="41" max="298" width="11.42578125" style="26"/>
    <col min="299" max="16384" width="11.42578125" style="29"/>
  </cols>
  <sheetData>
    <row r="1" spans="1:298" s="138" customFormat="1" ht="16.5" customHeight="1" x14ac:dyDescent="0.3">
      <c r="A1" s="353"/>
      <c r="B1" s="354"/>
      <c r="C1" s="354"/>
      <c r="D1" s="344" t="s">
        <v>225</v>
      </c>
      <c r="E1" s="344"/>
      <c r="F1" s="344"/>
      <c r="G1" s="344"/>
      <c r="H1" s="344"/>
      <c r="I1" s="344"/>
      <c r="J1" s="344"/>
      <c r="K1" s="344"/>
      <c r="L1" s="344"/>
      <c r="M1" s="344"/>
      <c r="N1" s="344"/>
      <c r="O1" s="344"/>
      <c r="P1" s="344"/>
      <c r="Q1" s="344"/>
      <c r="R1" s="344"/>
      <c r="S1" s="344"/>
      <c r="T1" s="344"/>
      <c r="U1" s="344"/>
      <c r="V1" s="344"/>
      <c r="W1" s="344"/>
      <c r="X1" s="344"/>
      <c r="Y1" s="344"/>
      <c r="Z1" s="344"/>
      <c r="AA1" s="344"/>
      <c r="AB1" s="344"/>
      <c r="AC1" s="344"/>
      <c r="AD1" s="344"/>
      <c r="AE1" s="344"/>
      <c r="AF1" s="344"/>
      <c r="AG1" s="344"/>
      <c r="AH1" s="344"/>
      <c r="AI1" s="344"/>
      <c r="AJ1" s="344"/>
      <c r="AK1" s="344"/>
      <c r="AL1" s="346" t="s">
        <v>226</v>
      </c>
      <c r="AM1" s="346"/>
      <c r="AN1" s="346"/>
      <c r="AO1" s="137"/>
      <c r="AP1" s="137"/>
      <c r="AQ1" s="137"/>
      <c r="AR1" s="137"/>
      <c r="AS1" s="137"/>
      <c r="AT1" s="137"/>
      <c r="AU1" s="137"/>
      <c r="AV1" s="137"/>
      <c r="AW1" s="137"/>
      <c r="AX1" s="137"/>
      <c r="AY1" s="137"/>
      <c r="AZ1" s="137"/>
      <c r="BA1" s="137"/>
      <c r="BB1" s="137"/>
      <c r="BC1" s="137"/>
      <c r="BD1" s="137"/>
      <c r="BE1" s="137"/>
      <c r="BF1" s="137"/>
      <c r="BG1" s="137"/>
      <c r="BH1" s="137"/>
      <c r="BI1" s="137"/>
      <c r="BJ1" s="137"/>
      <c r="BK1" s="137"/>
      <c r="BL1" s="137"/>
      <c r="BM1" s="137"/>
      <c r="BN1" s="137"/>
      <c r="BO1" s="137"/>
      <c r="BP1" s="137"/>
      <c r="BQ1" s="137"/>
      <c r="BR1" s="137"/>
      <c r="BS1" s="137"/>
      <c r="BT1" s="137"/>
      <c r="BU1" s="137"/>
      <c r="BV1" s="137"/>
      <c r="BW1" s="137"/>
      <c r="BX1" s="137"/>
      <c r="BY1" s="137"/>
      <c r="BZ1" s="137"/>
      <c r="CA1" s="137"/>
      <c r="CB1" s="137"/>
      <c r="CC1" s="137"/>
      <c r="CD1" s="137"/>
      <c r="CE1" s="137"/>
      <c r="CF1" s="137"/>
      <c r="CG1" s="137"/>
      <c r="CH1" s="137"/>
      <c r="CI1" s="137"/>
      <c r="CJ1" s="137"/>
      <c r="CK1" s="137"/>
      <c r="CL1" s="137"/>
      <c r="CM1" s="137"/>
      <c r="CN1" s="137"/>
      <c r="CO1" s="137"/>
      <c r="CP1" s="137"/>
      <c r="CQ1" s="137"/>
      <c r="CR1" s="137"/>
      <c r="CS1" s="137"/>
      <c r="CT1" s="137"/>
      <c r="CU1" s="137"/>
      <c r="CV1" s="137"/>
      <c r="CW1" s="137"/>
      <c r="CX1" s="137"/>
      <c r="CY1" s="137"/>
      <c r="CZ1" s="137"/>
      <c r="DA1" s="137"/>
      <c r="DB1" s="137"/>
      <c r="DC1" s="137"/>
      <c r="DD1" s="137"/>
      <c r="DE1" s="137"/>
      <c r="DF1" s="137"/>
      <c r="DG1" s="137"/>
      <c r="DH1" s="137"/>
      <c r="DI1" s="137"/>
      <c r="DJ1" s="137"/>
      <c r="DK1" s="137"/>
      <c r="DL1" s="137"/>
      <c r="DM1" s="137"/>
      <c r="DN1" s="137"/>
      <c r="DO1" s="137"/>
      <c r="DP1" s="137"/>
      <c r="DQ1" s="137"/>
      <c r="DR1" s="137"/>
      <c r="DS1" s="137"/>
      <c r="DT1" s="137"/>
      <c r="DU1" s="137"/>
      <c r="DV1" s="137"/>
      <c r="DW1" s="137"/>
      <c r="DX1" s="137"/>
      <c r="DY1" s="137"/>
      <c r="DZ1" s="137"/>
      <c r="EA1" s="137"/>
      <c r="EB1" s="137"/>
      <c r="EC1" s="137"/>
      <c r="ED1" s="137"/>
      <c r="EE1" s="137"/>
      <c r="EF1" s="137"/>
      <c r="EG1" s="137"/>
      <c r="EH1" s="137"/>
      <c r="EI1" s="137"/>
      <c r="EJ1" s="137"/>
      <c r="EK1" s="137"/>
      <c r="EL1" s="137"/>
      <c r="EM1" s="137"/>
      <c r="EN1" s="137"/>
      <c r="EO1" s="137"/>
      <c r="EP1" s="137"/>
      <c r="EQ1" s="137"/>
      <c r="ER1" s="137"/>
      <c r="ES1" s="137"/>
      <c r="ET1" s="137"/>
      <c r="EU1" s="137"/>
      <c r="EV1" s="137"/>
      <c r="EW1" s="137"/>
      <c r="EX1" s="137"/>
      <c r="EY1" s="137"/>
      <c r="EZ1" s="137"/>
      <c r="FA1" s="137"/>
      <c r="FB1" s="137"/>
      <c r="FC1" s="137"/>
      <c r="FD1" s="137"/>
      <c r="FE1" s="137"/>
      <c r="FF1" s="137"/>
      <c r="FG1" s="137"/>
      <c r="FH1" s="137"/>
      <c r="FI1" s="137"/>
      <c r="FJ1" s="137"/>
      <c r="FK1" s="137"/>
      <c r="FL1" s="137"/>
      <c r="FM1" s="137"/>
      <c r="FN1" s="137"/>
      <c r="FO1" s="137"/>
      <c r="FP1" s="137"/>
      <c r="FQ1" s="137"/>
      <c r="FR1" s="137"/>
      <c r="FS1" s="137"/>
      <c r="FT1" s="137"/>
      <c r="FU1" s="137"/>
      <c r="FV1" s="137"/>
      <c r="FW1" s="137"/>
      <c r="FX1" s="137"/>
      <c r="FY1" s="137"/>
      <c r="FZ1" s="137"/>
      <c r="GA1" s="137"/>
      <c r="GB1" s="137"/>
      <c r="GC1" s="137"/>
      <c r="GD1" s="137"/>
      <c r="GE1" s="137"/>
      <c r="GF1" s="137"/>
      <c r="GG1" s="137"/>
      <c r="GH1" s="137"/>
      <c r="GI1" s="137"/>
      <c r="GJ1" s="137"/>
      <c r="GK1" s="137"/>
      <c r="GL1" s="137"/>
      <c r="GM1" s="137"/>
      <c r="GN1" s="137"/>
      <c r="GO1" s="137"/>
      <c r="GP1" s="137"/>
      <c r="GQ1" s="137"/>
      <c r="GR1" s="137"/>
      <c r="GS1" s="137"/>
      <c r="GT1" s="137"/>
      <c r="GU1" s="137"/>
      <c r="GV1" s="137"/>
      <c r="GW1" s="137"/>
      <c r="GX1" s="137"/>
      <c r="GY1" s="137"/>
      <c r="GZ1" s="137"/>
      <c r="HA1" s="137"/>
      <c r="HB1" s="137"/>
      <c r="HC1" s="137"/>
      <c r="HD1" s="137"/>
      <c r="HE1" s="137"/>
      <c r="HF1" s="137"/>
      <c r="HG1" s="137"/>
      <c r="HH1" s="137"/>
      <c r="HI1" s="137"/>
      <c r="HJ1" s="137"/>
      <c r="HK1" s="137"/>
      <c r="HL1" s="137"/>
      <c r="HM1" s="137"/>
      <c r="HN1" s="137"/>
      <c r="HO1" s="137"/>
      <c r="HP1" s="137"/>
      <c r="HQ1" s="137"/>
      <c r="HR1" s="137"/>
      <c r="HS1" s="137"/>
      <c r="HT1" s="137"/>
      <c r="HU1" s="137"/>
      <c r="HV1" s="137"/>
      <c r="HW1" s="137"/>
      <c r="HX1" s="137"/>
      <c r="HY1" s="137"/>
      <c r="HZ1" s="137"/>
      <c r="IA1" s="137"/>
      <c r="IB1" s="137"/>
      <c r="IC1" s="137"/>
      <c r="ID1" s="137"/>
      <c r="IE1" s="137"/>
      <c r="IF1" s="137"/>
      <c r="IG1" s="137"/>
      <c r="IH1" s="137"/>
      <c r="II1" s="137"/>
      <c r="IJ1" s="137"/>
      <c r="IK1" s="137"/>
      <c r="IL1" s="137"/>
      <c r="IM1" s="137"/>
      <c r="IN1" s="137"/>
      <c r="IO1" s="137"/>
      <c r="IP1" s="137"/>
      <c r="IQ1" s="137"/>
      <c r="IR1" s="137"/>
      <c r="IS1" s="137"/>
      <c r="IT1" s="137"/>
      <c r="IU1" s="137"/>
      <c r="IV1" s="137"/>
      <c r="IW1" s="137"/>
      <c r="IX1" s="137"/>
      <c r="IY1" s="137"/>
      <c r="IZ1" s="137"/>
      <c r="JA1" s="137"/>
      <c r="JB1" s="137"/>
      <c r="JC1" s="137"/>
      <c r="JD1" s="137"/>
      <c r="JE1" s="137"/>
      <c r="JF1" s="137"/>
      <c r="JG1" s="137"/>
      <c r="JH1" s="137"/>
      <c r="JI1" s="137"/>
      <c r="JJ1" s="137"/>
      <c r="JK1" s="137"/>
      <c r="JL1" s="137"/>
      <c r="JM1" s="137"/>
      <c r="JN1" s="137"/>
      <c r="JO1" s="137"/>
      <c r="JP1" s="137"/>
      <c r="JQ1" s="137"/>
      <c r="JR1" s="137"/>
      <c r="JS1" s="137"/>
      <c r="JT1" s="137"/>
      <c r="JU1" s="137"/>
      <c r="JV1" s="137"/>
      <c r="JW1" s="137"/>
      <c r="JX1" s="137"/>
      <c r="JY1" s="137"/>
      <c r="JZ1" s="137"/>
      <c r="KA1" s="137"/>
      <c r="KB1" s="137"/>
      <c r="KC1" s="137"/>
      <c r="KD1" s="137"/>
      <c r="KE1" s="137"/>
      <c r="KF1" s="137"/>
      <c r="KG1" s="137"/>
      <c r="KH1" s="137"/>
      <c r="KI1" s="137"/>
      <c r="KJ1" s="137"/>
      <c r="KK1" s="137"/>
      <c r="KL1" s="137"/>
    </row>
    <row r="2" spans="1:298" s="138" customFormat="1" ht="39.75" customHeight="1" x14ac:dyDescent="0.3">
      <c r="A2" s="355"/>
      <c r="B2" s="356"/>
      <c r="C2" s="356"/>
      <c r="D2" s="345"/>
      <c r="E2" s="345"/>
      <c r="F2" s="345"/>
      <c r="G2" s="345"/>
      <c r="H2" s="345"/>
      <c r="I2" s="345"/>
      <c r="J2" s="345"/>
      <c r="K2" s="345"/>
      <c r="L2" s="345"/>
      <c r="M2" s="345"/>
      <c r="N2" s="345"/>
      <c r="O2" s="345"/>
      <c r="P2" s="345"/>
      <c r="Q2" s="345"/>
      <c r="R2" s="345"/>
      <c r="S2" s="345"/>
      <c r="T2" s="345"/>
      <c r="U2" s="345"/>
      <c r="V2" s="345"/>
      <c r="W2" s="345"/>
      <c r="X2" s="345"/>
      <c r="Y2" s="345"/>
      <c r="Z2" s="345"/>
      <c r="AA2" s="345"/>
      <c r="AB2" s="345"/>
      <c r="AC2" s="345"/>
      <c r="AD2" s="345"/>
      <c r="AE2" s="345"/>
      <c r="AF2" s="345"/>
      <c r="AG2" s="345"/>
      <c r="AH2" s="345"/>
      <c r="AI2" s="345"/>
      <c r="AJ2" s="345"/>
      <c r="AK2" s="345"/>
      <c r="AL2" s="346"/>
      <c r="AM2" s="346"/>
      <c r="AN2" s="346"/>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row>
    <row r="3" spans="1:298" s="138" customFormat="1" ht="16.5" x14ac:dyDescent="0.3">
      <c r="A3" s="2"/>
      <c r="B3" s="2"/>
      <c r="C3" s="3"/>
      <c r="D3" s="345"/>
      <c r="E3" s="345"/>
      <c r="F3" s="345"/>
      <c r="G3" s="345"/>
      <c r="H3" s="345"/>
      <c r="I3" s="345"/>
      <c r="J3" s="345"/>
      <c r="K3" s="345"/>
      <c r="L3" s="345"/>
      <c r="M3" s="345"/>
      <c r="N3" s="345"/>
      <c r="O3" s="345"/>
      <c r="P3" s="345"/>
      <c r="Q3" s="345"/>
      <c r="R3" s="345"/>
      <c r="S3" s="345"/>
      <c r="T3" s="345"/>
      <c r="U3" s="345"/>
      <c r="V3" s="345"/>
      <c r="W3" s="345"/>
      <c r="X3" s="345"/>
      <c r="Y3" s="345"/>
      <c r="Z3" s="345"/>
      <c r="AA3" s="345"/>
      <c r="AB3" s="345"/>
      <c r="AC3" s="345"/>
      <c r="AD3" s="345"/>
      <c r="AE3" s="345"/>
      <c r="AF3" s="345"/>
      <c r="AG3" s="345"/>
      <c r="AH3" s="345"/>
      <c r="AI3" s="345"/>
      <c r="AJ3" s="345"/>
      <c r="AK3" s="345"/>
      <c r="AL3" s="346"/>
      <c r="AM3" s="346"/>
      <c r="AN3" s="346"/>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row>
    <row r="4" spans="1:298" s="138" customFormat="1" ht="26.25" customHeight="1" x14ac:dyDescent="0.3">
      <c r="A4" s="347" t="s">
        <v>227</v>
      </c>
      <c r="B4" s="348"/>
      <c r="C4" s="349"/>
      <c r="D4" s="350" t="s">
        <v>228</v>
      </c>
      <c r="E4" s="351"/>
      <c r="F4" s="351"/>
      <c r="G4" s="351"/>
      <c r="H4" s="351"/>
      <c r="I4" s="351"/>
      <c r="J4" s="351"/>
      <c r="K4" s="351"/>
      <c r="L4" s="351"/>
      <c r="M4" s="351"/>
      <c r="N4" s="351"/>
      <c r="O4" s="352"/>
      <c r="P4" s="352"/>
      <c r="Q4" s="352"/>
      <c r="R4" s="1"/>
      <c r="S4" s="1"/>
      <c r="T4" s="1"/>
      <c r="U4" s="1"/>
      <c r="V4" s="1"/>
      <c r="W4" s="1"/>
      <c r="X4" s="1"/>
      <c r="Y4" s="1"/>
      <c r="Z4" s="1"/>
      <c r="AA4" s="1"/>
      <c r="AB4" s="1"/>
      <c r="AC4" s="1"/>
      <c r="AD4" s="1"/>
      <c r="AE4" s="1"/>
      <c r="AF4" s="1"/>
      <c r="AG4" s="1"/>
      <c r="AH4" s="1"/>
      <c r="AI4" s="1"/>
      <c r="AJ4" s="1"/>
      <c r="AK4" s="1"/>
      <c r="AL4" s="1"/>
      <c r="AM4" s="1"/>
      <c r="AN4" s="1"/>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row>
    <row r="5" spans="1:298" s="138" customFormat="1" ht="58.5" customHeight="1" x14ac:dyDescent="0.3">
      <c r="A5" s="347" t="s">
        <v>229</v>
      </c>
      <c r="B5" s="348"/>
      <c r="C5" s="349"/>
      <c r="D5" s="357" t="s">
        <v>22</v>
      </c>
      <c r="E5" s="358"/>
      <c r="F5" s="358"/>
      <c r="G5" s="358"/>
      <c r="H5" s="358"/>
      <c r="I5" s="358"/>
      <c r="J5" s="358"/>
      <c r="K5" s="358"/>
      <c r="L5" s="358"/>
      <c r="M5" s="358"/>
      <c r="N5" s="358"/>
      <c r="O5" s="1"/>
      <c r="P5" s="192"/>
      <c r="Q5" s="1"/>
      <c r="R5" s="1"/>
      <c r="S5" s="1"/>
      <c r="T5" s="1"/>
      <c r="U5" s="1"/>
      <c r="V5" s="1"/>
      <c r="W5" s="1"/>
      <c r="X5" s="1"/>
      <c r="Y5" s="1"/>
      <c r="Z5" s="1"/>
      <c r="AA5" s="1"/>
      <c r="AB5" s="1"/>
      <c r="AC5" s="1"/>
      <c r="AD5" s="1"/>
      <c r="AE5" s="1"/>
      <c r="AF5" s="1"/>
      <c r="AG5" s="1"/>
      <c r="AH5" s="1"/>
      <c r="AI5" s="1"/>
      <c r="AJ5" s="1"/>
      <c r="AK5" s="1"/>
      <c r="AL5" s="1"/>
      <c r="AM5" s="1"/>
      <c r="AN5" s="1"/>
      <c r="AO5" s="137"/>
      <c r="AP5" s="137"/>
      <c r="AQ5" s="137"/>
      <c r="AR5" s="137"/>
      <c r="AS5" s="137"/>
      <c r="AT5" s="137"/>
      <c r="AU5" s="137"/>
      <c r="AV5" s="137"/>
      <c r="AW5" s="137"/>
      <c r="AX5" s="137"/>
      <c r="AY5" s="137"/>
      <c r="AZ5" s="137"/>
      <c r="BA5" s="137"/>
      <c r="BB5" s="137"/>
      <c r="BC5" s="137"/>
      <c r="BD5" s="137"/>
      <c r="BE5" s="137"/>
      <c r="BF5" s="137"/>
      <c r="BG5" s="137"/>
      <c r="BH5" s="137"/>
      <c r="BI5" s="137"/>
      <c r="BJ5" s="137"/>
      <c r="BK5" s="137"/>
      <c r="BL5" s="137"/>
      <c r="BM5" s="137"/>
      <c r="BN5" s="137"/>
      <c r="BO5" s="137"/>
      <c r="BP5" s="137"/>
      <c r="BQ5" s="137"/>
      <c r="BR5" s="137"/>
      <c r="BS5" s="137"/>
      <c r="BT5" s="137"/>
      <c r="BU5" s="137"/>
      <c r="BV5" s="137"/>
      <c r="BW5" s="137"/>
      <c r="BX5" s="137"/>
      <c r="BY5" s="137"/>
      <c r="BZ5" s="137"/>
      <c r="CA5" s="137"/>
      <c r="CB5" s="137"/>
      <c r="CC5" s="137"/>
      <c r="CD5" s="137"/>
      <c r="CE5" s="137"/>
      <c r="CF5" s="137"/>
      <c r="CG5" s="137"/>
      <c r="CH5" s="137"/>
      <c r="CI5" s="137"/>
      <c r="CJ5" s="137"/>
      <c r="CK5" s="137"/>
      <c r="CL5" s="137"/>
      <c r="CM5" s="137"/>
      <c r="CN5" s="137"/>
      <c r="CO5" s="137"/>
      <c r="CP5" s="137"/>
      <c r="CQ5" s="137"/>
      <c r="CR5" s="137"/>
      <c r="CS5" s="137"/>
      <c r="CT5" s="137"/>
      <c r="CU5" s="137"/>
      <c r="CV5" s="137"/>
      <c r="CW5" s="137"/>
      <c r="CX5" s="137"/>
      <c r="CY5" s="137"/>
      <c r="CZ5" s="137"/>
      <c r="DA5" s="137"/>
      <c r="DB5" s="137"/>
      <c r="DC5" s="137"/>
      <c r="DD5" s="137"/>
      <c r="DE5" s="137"/>
      <c r="DF5" s="137"/>
      <c r="DG5" s="137"/>
      <c r="DH5" s="137"/>
      <c r="DI5" s="137"/>
      <c r="DJ5" s="137"/>
      <c r="DK5" s="137"/>
      <c r="DL5" s="137"/>
      <c r="DM5" s="137"/>
      <c r="DN5" s="137"/>
      <c r="DO5" s="137"/>
      <c r="DP5" s="137"/>
      <c r="DQ5" s="137"/>
      <c r="DR5" s="137"/>
      <c r="DS5" s="137"/>
      <c r="DT5" s="137"/>
      <c r="DU5" s="137"/>
      <c r="DV5" s="137"/>
      <c r="DW5" s="137"/>
      <c r="DX5" s="137"/>
      <c r="DY5" s="137"/>
      <c r="DZ5" s="137"/>
      <c r="EA5" s="137"/>
      <c r="EB5" s="137"/>
      <c r="EC5" s="137"/>
      <c r="ED5" s="137"/>
      <c r="EE5" s="137"/>
      <c r="EF5" s="137"/>
      <c r="EG5" s="137"/>
      <c r="EH5" s="137"/>
      <c r="EI5" s="137"/>
      <c r="EJ5" s="137"/>
      <c r="EK5" s="137"/>
      <c r="EL5" s="137"/>
      <c r="EM5" s="137"/>
      <c r="EN5" s="137"/>
      <c r="EO5" s="137"/>
      <c r="EP5" s="137"/>
      <c r="EQ5" s="137"/>
      <c r="ER5" s="137"/>
      <c r="ES5" s="137"/>
      <c r="ET5" s="137"/>
      <c r="EU5" s="137"/>
      <c r="EV5" s="137"/>
      <c r="EW5" s="137"/>
      <c r="EX5" s="137"/>
      <c r="EY5" s="137"/>
      <c r="EZ5" s="137"/>
      <c r="FA5" s="137"/>
      <c r="FB5" s="137"/>
      <c r="FC5" s="137"/>
      <c r="FD5" s="137"/>
      <c r="FE5" s="137"/>
      <c r="FF5" s="137"/>
      <c r="FG5" s="137"/>
      <c r="FH5" s="137"/>
      <c r="FI5" s="137"/>
      <c r="FJ5" s="137"/>
      <c r="FK5" s="137"/>
      <c r="FL5" s="137"/>
      <c r="FM5" s="137"/>
      <c r="FN5" s="137"/>
      <c r="FO5" s="137"/>
      <c r="FP5" s="137"/>
      <c r="FQ5" s="137"/>
      <c r="FR5" s="137"/>
      <c r="FS5" s="137"/>
      <c r="FT5" s="137"/>
      <c r="FU5" s="137"/>
      <c r="FV5" s="137"/>
      <c r="FW5" s="137"/>
      <c r="FX5" s="137"/>
      <c r="FY5" s="137"/>
      <c r="FZ5" s="137"/>
      <c r="GA5" s="137"/>
      <c r="GB5" s="137"/>
      <c r="GC5" s="137"/>
      <c r="GD5" s="137"/>
      <c r="GE5" s="137"/>
      <c r="GF5" s="137"/>
      <c r="GG5" s="137"/>
      <c r="GH5" s="137"/>
      <c r="GI5" s="137"/>
      <c r="GJ5" s="137"/>
      <c r="GK5" s="137"/>
      <c r="GL5" s="137"/>
      <c r="GM5" s="137"/>
      <c r="GN5" s="137"/>
      <c r="GO5" s="137"/>
      <c r="GP5" s="137"/>
      <c r="GQ5" s="137"/>
      <c r="GR5" s="137"/>
      <c r="GS5" s="137"/>
      <c r="GT5" s="137"/>
      <c r="GU5" s="137"/>
      <c r="GV5" s="137"/>
      <c r="GW5" s="137"/>
      <c r="GX5" s="137"/>
      <c r="GY5" s="137"/>
      <c r="GZ5" s="137"/>
      <c r="HA5" s="137"/>
      <c r="HB5" s="137"/>
      <c r="HC5" s="137"/>
      <c r="HD5" s="137"/>
      <c r="HE5" s="137"/>
      <c r="HF5" s="137"/>
      <c r="HG5" s="137"/>
      <c r="HH5" s="137"/>
      <c r="HI5" s="137"/>
      <c r="HJ5" s="137"/>
      <c r="HK5" s="137"/>
      <c r="HL5" s="137"/>
      <c r="HM5" s="137"/>
      <c r="HN5" s="137"/>
      <c r="HO5" s="137"/>
      <c r="HP5" s="137"/>
      <c r="HQ5" s="137"/>
      <c r="HR5" s="137"/>
      <c r="HS5" s="137"/>
      <c r="HT5" s="137"/>
      <c r="HU5" s="137"/>
      <c r="HV5" s="137"/>
      <c r="HW5" s="137"/>
      <c r="HX5" s="137"/>
      <c r="HY5" s="137"/>
      <c r="HZ5" s="137"/>
      <c r="IA5" s="137"/>
      <c r="IB5" s="137"/>
      <c r="IC5" s="137"/>
      <c r="ID5" s="137"/>
      <c r="IE5" s="137"/>
      <c r="IF5" s="137"/>
      <c r="IG5" s="137"/>
      <c r="IH5" s="137"/>
      <c r="II5" s="137"/>
      <c r="IJ5" s="137"/>
      <c r="IK5" s="137"/>
      <c r="IL5" s="137"/>
      <c r="IM5" s="137"/>
      <c r="IN5" s="137"/>
      <c r="IO5" s="137"/>
      <c r="IP5" s="137"/>
      <c r="IQ5" s="137"/>
      <c r="IR5" s="137"/>
      <c r="IS5" s="137"/>
      <c r="IT5" s="137"/>
      <c r="IU5" s="137"/>
      <c r="IV5" s="137"/>
      <c r="IW5" s="137"/>
      <c r="IX5" s="137"/>
      <c r="IY5" s="137"/>
      <c r="IZ5" s="137"/>
      <c r="JA5" s="137"/>
      <c r="JB5" s="137"/>
      <c r="JC5" s="137"/>
      <c r="JD5" s="137"/>
      <c r="JE5" s="137"/>
      <c r="JF5" s="137"/>
      <c r="JG5" s="137"/>
      <c r="JH5" s="137"/>
      <c r="JI5" s="137"/>
      <c r="JJ5" s="137"/>
      <c r="JK5" s="137"/>
      <c r="JL5" s="137"/>
      <c r="JM5" s="137"/>
      <c r="JN5" s="137"/>
      <c r="JO5" s="137"/>
      <c r="JP5" s="137"/>
      <c r="JQ5" s="137"/>
      <c r="JR5" s="137"/>
      <c r="JS5" s="137"/>
      <c r="JT5" s="137"/>
      <c r="JU5" s="137"/>
      <c r="JV5" s="137"/>
      <c r="JW5" s="137"/>
      <c r="JX5" s="137"/>
      <c r="JY5" s="137"/>
      <c r="JZ5" s="137"/>
      <c r="KA5" s="137"/>
      <c r="KB5" s="137"/>
      <c r="KC5" s="137"/>
      <c r="KD5" s="137"/>
      <c r="KE5" s="137"/>
      <c r="KF5" s="137"/>
      <c r="KG5" s="137"/>
      <c r="KH5" s="137"/>
      <c r="KI5" s="137"/>
      <c r="KJ5" s="137"/>
      <c r="KK5" s="137"/>
      <c r="KL5" s="137"/>
    </row>
    <row r="6" spans="1:298" s="138" customFormat="1" ht="18" x14ac:dyDescent="0.3">
      <c r="A6" s="347" t="s">
        <v>230</v>
      </c>
      <c r="B6" s="348"/>
      <c r="C6" s="349"/>
      <c r="D6" s="350" t="s">
        <v>231</v>
      </c>
      <c r="E6" s="351"/>
      <c r="F6" s="351"/>
      <c r="G6" s="351"/>
      <c r="H6" s="351"/>
      <c r="I6" s="351"/>
      <c r="J6" s="351"/>
      <c r="K6" s="351"/>
      <c r="L6" s="351"/>
      <c r="M6" s="351"/>
      <c r="N6" s="351"/>
      <c r="O6" s="1"/>
      <c r="P6" s="192"/>
      <c r="Q6" s="1"/>
      <c r="R6" s="1"/>
      <c r="S6" s="1"/>
      <c r="T6" s="1"/>
      <c r="U6" s="1"/>
      <c r="V6" s="1"/>
      <c r="W6" s="1"/>
      <c r="X6" s="1"/>
      <c r="Y6" s="1"/>
      <c r="Z6" s="1"/>
      <c r="AA6" s="1"/>
      <c r="AB6" s="1"/>
      <c r="AC6" s="1"/>
      <c r="AD6" s="1"/>
      <c r="AE6" s="1"/>
      <c r="AF6" s="1"/>
      <c r="AG6" s="1"/>
      <c r="AH6" s="1"/>
      <c r="AI6" s="1"/>
      <c r="AJ6" s="1"/>
      <c r="AK6" s="1"/>
      <c r="AL6" s="1"/>
      <c r="AM6" s="1"/>
      <c r="AN6" s="1"/>
      <c r="AO6" s="137"/>
      <c r="AP6" s="137"/>
      <c r="AQ6" s="137"/>
      <c r="AR6" s="137"/>
      <c r="AS6" s="137"/>
      <c r="AT6" s="137"/>
      <c r="AU6" s="137"/>
      <c r="AV6" s="137"/>
      <c r="AW6" s="137"/>
      <c r="AX6" s="137"/>
      <c r="AY6" s="137"/>
      <c r="AZ6" s="137"/>
      <c r="BA6" s="137"/>
      <c r="BB6" s="137"/>
      <c r="BC6" s="137"/>
      <c r="BD6" s="137"/>
      <c r="BE6" s="137"/>
      <c r="BF6" s="137"/>
      <c r="BG6" s="137"/>
      <c r="BH6" s="137"/>
      <c r="BI6" s="137"/>
      <c r="BJ6" s="137"/>
      <c r="BK6" s="137"/>
      <c r="BL6" s="137"/>
      <c r="BM6" s="137"/>
      <c r="BN6" s="137"/>
      <c r="BO6" s="137"/>
      <c r="BP6" s="137"/>
      <c r="BQ6" s="137"/>
      <c r="BR6" s="137"/>
      <c r="BS6" s="137"/>
      <c r="BT6" s="137"/>
      <c r="BU6" s="137"/>
      <c r="BV6" s="137"/>
      <c r="BW6" s="137"/>
      <c r="BX6" s="137"/>
      <c r="BY6" s="137"/>
      <c r="BZ6" s="137"/>
      <c r="CA6" s="137"/>
      <c r="CB6" s="137"/>
      <c r="CC6" s="137"/>
      <c r="CD6" s="137"/>
      <c r="CE6" s="137"/>
      <c r="CF6" s="137"/>
      <c r="CG6" s="137"/>
      <c r="CH6" s="137"/>
      <c r="CI6" s="137"/>
      <c r="CJ6" s="137"/>
      <c r="CK6" s="137"/>
      <c r="CL6" s="137"/>
      <c r="CM6" s="137"/>
      <c r="CN6" s="137"/>
      <c r="CO6" s="137"/>
      <c r="CP6" s="137"/>
      <c r="CQ6" s="137"/>
      <c r="CR6" s="137"/>
      <c r="CS6" s="137"/>
      <c r="CT6" s="137"/>
      <c r="CU6" s="137"/>
      <c r="CV6" s="137"/>
      <c r="CW6" s="137"/>
      <c r="CX6" s="137"/>
      <c r="CY6" s="137"/>
      <c r="CZ6" s="137"/>
      <c r="DA6" s="137"/>
      <c r="DB6" s="137"/>
      <c r="DC6" s="137"/>
      <c r="DD6" s="137"/>
      <c r="DE6" s="137"/>
      <c r="DF6" s="137"/>
      <c r="DG6" s="137"/>
      <c r="DH6" s="137"/>
      <c r="DI6" s="137"/>
      <c r="DJ6" s="137"/>
      <c r="DK6" s="137"/>
      <c r="DL6" s="137"/>
      <c r="DM6" s="137"/>
      <c r="DN6" s="137"/>
      <c r="DO6" s="137"/>
      <c r="DP6" s="137"/>
      <c r="DQ6" s="137"/>
      <c r="DR6" s="137"/>
      <c r="DS6" s="137"/>
      <c r="DT6" s="137"/>
      <c r="DU6" s="137"/>
      <c r="DV6" s="137"/>
      <c r="DW6" s="137"/>
      <c r="DX6" s="137"/>
      <c r="DY6" s="137"/>
      <c r="DZ6" s="137"/>
      <c r="EA6" s="137"/>
      <c r="EB6" s="137"/>
      <c r="EC6" s="137"/>
      <c r="ED6" s="137"/>
      <c r="EE6" s="137"/>
      <c r="EF6" s="137"/>
      <c r="EG6" s="137"/>
      <c r="EH6" s="137"/>
      <c r="EI6" s="137"/>
      <c r="EJ6" s="137"/>
      <c r="EK6" s="137"/>
      <c r="EL6" s="137"/>
      <c r="EM6" s="137"/>
      <c r="EN6" s="137"/>
      <c r="EO6" s="137"/>
      <c r="EP6" s="137"/>
      <c r="EQ6" s="137"/>
      <c r="ER6" s="137"/>
      <c r="ES6" s="137"/>
      <c r="ET6" s="137"/>
      <c r="EU6" s="137"/>
      <c r="EV6" s="137"/>
      <c r="EW6" s="137"/>
      <c r="EX6" s="137"/>
      <c r="EY6" s="137"/>
      <c r="EZ6" s="137"/>
      <c r="FA6" s="137"/>
      <c r="FB6" s="137"/>
      <c r="FC6" s="137"/>
      <c r="FD6" s="137"/>
      <c r="FE6" s="137"/>
      <c r="FF6" s="137"/>
      <c r="FG6" s="137"/>
      <c r="FH6" s="137"/>
      <c r="FI6" s="137"/>
      <c r="FJ6" s="137"/>
      <c r="FK6" s="137"/>
      <c r="FL6" s="137"/>
      <c r="FM6" s="137"/>
      <c r="FN6" s="137"/>
      <c r="FO6" s="137"/>
      <c r="FP6" s="137"/>
      <c r="FQ6" s="137"/>
      <c r="FR6" s="137"/>
      <c r="FS6" s="137"/>
      <c r="FT6" s="137"/>
      <c r="FU6" s="137"/>
      <c r="FV6" s="137"/>
      <c r="FW6" s="137"/>
      <c r="FX6" s="137"/>
      <c r="FY6" s="137"/>
      <c r="FZ6" s="137"/>
      <c r="GA6" s="137"/>
      <c r="GB6" s="137"/>
      <c r="GC6" s="137"/>
      <c r="GD6" s="137"/>
      <c r="GE6" s="137"/>
      <c r="GF6" s="137"/>
      <c r="GG6" s="137"/>
      <c r="GH6" s="137"/>
      <c r="GI6" s="137"/>
      <c r="GJ6" s="137"/>
      <c r="GK6" s="137"/>
      <c r="GL6" s="137"/>
      <c r="GM6" s="137"/>
      <c r="GN6" s="137"/>
      <c r="GO6" s="137"/>
      <c r="GP6" s="137"/>
      <c r="GQ6" s="137"/>
      <c r="GR6" s="137"/>
      <c r="GS6" s="137"/>
      <c r="GT6" s="137"/>
      <c r="GU6" s="137"/>
      <c r="GV6" s="137"/>
      <c r="GW6" s="137"/>
      <c r="GX6" s="137"/>
      <c r="GY6" s="137"/>
      <c r="GZ6" s="137"/>
      <c r="HA6" s="137"/>
      <c r="HB6" s="137"/>
      <c r="HC6" s="137"/>
      <c r="HD6" s="137"/>
      <c r="HE6" s="137"/>
      <c r="HF6" s="137"/>
      <c r="HG6" s="137"/>
      <c r="HH6" s="137"/>
      <c r="HI6" s="137"/>
      <c r="HJ6" s="137"/>
      <c r="HK6" s="137"/>
      <c r="HL6" s="137"/>
      <c r="HM6" s="137"/>
      <c r="HN6" s="137"/>
      <c r="HO6" s="137"/>
      <c r="HP6" s="137"/>
      <c r="HQ6" s="137"/>
      <c r="HR6" s="137"/>
      <c r="HS6" s="137"/>
      <c r="HT6" s="137"/>
      <c r="HU6" s="137"/>
      <c r="HV6" s="137"/>
      <c r="HW6" s="137"/>
      <c r="HX6" s="137"/>
      <c r="HY6" s="137"/>
      <c r="HZ6" s="137"/>
      <c r="IA6" s="137"/>
      <c r="IB6" s="137"/>
      <c r="IC6" s="137"/>
      <c r="ID6" s="137"/>
      <c r="IE6" s="137"/>
      <c r="IF6" s="137"/>
      <c r="IG6" s="137"/>
      <c r="IH6" s="137"/>
      <c r="II6" s="137"/>
      <c r="IJ6" s="137"/>
      <c r="IK6" s="137"/>
      <c r="IL6" s="137"/>
      <c r="IM6" s="137"/>
      <c r="IN6" s="137"/>
      <c r="IO6" s="137"/>
      <c r="IP6" s="137"/>
      <c r="IQ6" s="137"/>
      <c r="IR6" s="137"/>
      <c r="IS6" s="137"/>
      <c r="IT6" s="137"/>
      <c r="IU6" s="137"/>
      <c r="IV6" s="137"/>
      <c r="IW6" s="137"/>
      <c r="IX6" s="137"/>
      <c r="IY6" s="137"/>
      <c r="IZ6" s="137"/>
      <c r="JA6" s="137"/>
      <c r="JB6" s="137"/>
      <c r="JC6" s="137"/>
      <c r="JD6" s="137"/>
      <c r="JE6" s="137"/>
      <c r="JF6" s="137"/>
      <c r="JG6" s="137"/>
      <c r="JH6" s="137"/>
      <c r="JI6" s="137"/>
      <c r="JJ6" s="137"/>
      <c r="JK6" s="137"/>
      <c r="JL6" s="137"/>
      <c r="JM6" s="137"/>
      <c r="JN6" s="137"/>
      <c r="JO6" s="137"/>
      <c r="JP6" s="137"/>
      <c r="JQ6" s="137"/>
      <c r="JR6" s="137"/>
      <c r="JS6" s="137"/>
      <c r="JT6" s="137"/>
      <c r="JU6" s="137"/>
      <c r="JV6" s="137"/>
      <c r="JW6" s="137"/>
      <c r="JX6" s="137"/>
      <c r="JY6" s="137"/>
      <c r="JZ6" s="137"/>
      <c r="KA6" s="137"/>
      <c r="KB6" s="137"/>
      <c r="KC6" s="137"/>
      <c r="KD6" s="137"/>
      <c r="KE6" s="137"/>
      <c r="KF6" s="137"/>
      <c r="KG6" s="137"/>
      <c r="KH6" s="137"/>
      <c r="KI6" s="137"/>
      <c r="KJ6" s="137"/>
      <c r="KK6" s="137"/>
      <c r="KL6" s="137"/>
    </row>
    <row r="7" spans="1:298" s="138" customFormat="1" ht="16.5" x14ac:dyDescent="0.3">
      <c r="A7" s="341" t="s">
        <v>232</v>
      </c>
      <c r="B7" s="342"/>
      <c r="C7" s="342"/>
      <c r="D7" s="342"/>
      <c r="E7" s="342"/>
      <c r="F7" s="342"/>
      <c r="G7" s="342"/>
      <c r="H7" s="343"/>
      <c r="I7" s="341" t="s">
        <v>233</v>
      </c>
      <c r="J7" s="342"/>
      <c r="K7" s="342"/>
      <c r="L7" s="342"/>
      <c r="M7" s="342"/>
      <c r="N7" s="343"/>
      <c r="O7" s="341" t="s">
        <v>234</v>
      </c>
      <c r="P7" s="342"/>
      <c r="Q7" s="342"/>
      <c r="R7" s="342"/>
      <c r="S7" s="342"/>
      <c r="T7" s="342"/>
      <c r="U7" s="342"/>
      <c r="V7" s="342"/>
      <c r="W7" s="343"/>
      <c r="X7" s="341" t="s">
        <v>235</v>
      </c>
      <c r="Y7" s="342"/>
      <c r="Z7" s="342"/>
      <c r="AA7" s="342"/>
      <c r="AB7" s="342"/>
      <c r="AC7" s="342"/>
      <c r="AD7" s="342"/>
      <c r="AE7" s="342"/>
      <c r="AF7" s="342"/>
      <c r="AG7" s="342"/>
      <c r="AH7" s="343"/>
      <c r="AI7" s="341" t="s">
        <v>236</v>
      </c>
      <c r="AJ7" s="342"/>
      <c r="AK7" s="342"/>
      <c r="AL7" s="342"/>
      <c r="AM7" s="342"/>
      <c r="AN7" s="359"/>
      <c r="AO7" s="137"/>
      <c r="AP7" s="137"/>
      <c r="AQ7" s="137"/>
      <c r="AR7" s="137"/>
      <c r="AS7" s="137"/>
      <c r="AT7" s="137"/>
      <c r="AU7" s="137"/>
      <c r="AV7" s="137"/>
      <c r="AW7" s="137"/>
      <c r="AX7" s="137"/>
      <c r="AY7" s="137"/>
      <c r="AZ7" s="137"/>
      <c r="BA7" s="137"/>
      <c r="BB7" s="137"/>
      <c r="BC7" s="137"/>
      <c r="BD7" s="137"/>
      <c r="BE7" s="137"/>
      <c r="BF7" s="137"/>
      <c r="BG7" s="137"/>
      <c r="BH7" s="137"/>
      <c r="BI7" s="137"/>
      <c r="BJ7" s="137"/>
      <c r="BK7" s="137"/>
      <c r="BL7" s="137"/>
      <c r="BM7" s="137"/>
      <c r="BN7" s="137"/>
      <c r="BO7" s="137"/>
      <c r="BP7" s="137"/>
      <c r="BQ7" s="137"/>
      <c r="BR7" s="137"/>
      <c r="BS7" s="137"/>
      <c r="BT7" s="137"/>
      <c r="BU7" s="137"/>
      <c r="BV7" s="137"/>
      <c r="BW7" s="137"/>
      <c r="BX7" s="137"/>
      <c r="BY7" s="137"/>
      <c r="BZ7" s="137"/>
      <c r="CA7" s="137"/>
      <c r="CB7" s="137"/>
      <c r="CC7" s="137"/>
      <c r="CD7" s="137"/>
      <c r="CE7" s="137"/>
      <c r="CF7" s="137"/>
      <c r="CG7" s="137"/>
      <c r="CH7" s="137"/>
      <c r="CI7" s="137"/>
      <c r="CJ7" s="137"/>
      <c r="CK7" s="137"/>
      <c r="CL7" s="137"/>
      <c r="CM7" s="137"/>
      <c r="CN7" s="137"/>
      <c r="CO7" s="137"/>
      <c r="CP7" s="137"/>
      <c r="CQ7" s="137"/>
      <c r="CR7" s="137"/>
      <c r="CS7" s="137"/>
      <c r="CT7" s="137"/>
      <c r="CU7" s="137"/>
      <c r="CV7" s="137"/>
      <c r="CW7" s="137"/>
      <c r="CX7" s="137"/>
      <c r="CY7" s="137"/>
      <c r="CZ7" s="137"/>
      <c r="DA7" s="137"/>
      <c r="DB7" s="137"/>
      <c r="DC7" s="137"/>
      <c r="DD7" s="137"/>
      <c r="DE7" s="137"/>
      <c r="DF7" s="137"/>
      <c r="DG7" s="137"/>
      <c r="DH7" s="137"/>
      <c r="DI7" s="137"/>
      <c r="DJ7" s="137"/>
      <c r="DK7" s="137"/>
      <c r="DL7" s="137"/>
      <c r="DM7" s="137"/>
      <c r="DN7" s="137"/>
      <c r="DO7" s="137"/>
      <c r="DP7" s="137"/>
      <c r="DQ7" s="137"/>
      <c r="DR7" s="137"/>
      <c r="DS7" s="137"/>
      <c r="DT7" s="137"/>
      <c r="DU7" s="137"/>
      <c r="DV7" s="137"/>
      <c r="DW7" s="137"/>
      <c r="DX7" s="137"/>
      <c r="DY7" s="137"/>
      <c r="DZ7" s="137"/>
      <c r="EA7" s="137"/>
      <c r="EB7" s="137"/>
      <c r="EC7" s="137"/>
      <c r="ED7" s="137"/>
      <c r="EE7" s="137"/>
      <c r="EF7" s="137"/>
      <c r="EG7" s="137"/>
      <c r="EH7" s="137"/>
      <c r="EI7" s="137"/>
      <c r="EJ7" s="137"/>
      <c r="EK7" s="137"/>
      <c r="EL7" s="137"/>
      <c r="EM7" s="137"/>
      <c r="EN7" s="137"/>
      <c r="EO7" s="137"/>
      <c r="EP7" s="137"/>
      <c r="EQ7" s="137"/>
      <c r="ER7" s="137"/>
      <c r="ES7" s="137"/>
      <c r="ET7" s="137"/>
      <c r="EU7" s="137"/>
      <c r="EV7" s="137"/>
      <c r="EW7" s="137"/>
      <c r="EX7" s="137"/>
      <c r="EY7" s="137"/>
      <c r="EZ7" s="137"/>
      <c r="FA7" s="137"/>
      <c r="FB7" s="137"/>
      <c r="FC7" s="137"/>
      <c r="FD7" s="137"/>
      <c r="FE7" s="137"/>
      <c r="FF7" s="137"/>
      <c r="FG7" s="137"/>
      <c r="FH7" s="137"/>
      <c r="FI7" s="137"/>
      <c r="FJ7" s="137"/>
      <c r="FK7" s="137"/>
      <c r="FL7" s="137"/>
      <c r="FM7" s="137"/>
      <c r="FN7" s="137"/>
      <c r="FO7" s="137"/>
      <c r="FP7" s="137"/>
      <c r="FQ7" s="137"/>
      <c r="FR7" s="137"/>
      <c r="FS7" s="137"/>
      <c r="FT7" s="137"/>
      <c r="FU7" s="137"/>
      <c r="FV7" s="137"/>
      <c r="FW7" s="137"/>
      <c r="FX7" s="137"/>
      <c r="FY7" s="137"/>
      <c r="FZ7" s="137"/>
      <c r="GA7" s="137"/>
      <c r="GB7" s="137"/>
      <c r="GC7" s="137"/>
      <c r="GD7" s="137"/>
      <c r="GE7" s="137"/>
      <c r="GF7" s="137"/>
      <c r="GG7" s="137"/>
      <c r="GH7" s="137"/>
      <c r="GI7" s="137"/>
      <c r="GJ7" s="137"/>
      <c r="GK7" s="137"/>
      <c r="GL7" s="137"/>
      <c r="GM7" s="137"/>
      <c r="GN7" s="137"/>
      <c r="GO7" s="137"/>
      <c r="GP7" s="137"/>
      <c r="GQ7" s="137"/>
      <c r="GR7" s="137"/>
      <c r="GS7" s="137"/>
      <c r="GT7" s="137"/>
      <c r="GU7" s="137"/>
      <c r="GV7" s="137"/>
      <c r="GW7" s="137"/>
      <c r="GX7" s="137"/>
      <c r="GY7" s="137"/>
      <c r="GZ7" s="137"/>
      <c r="HA7" s="137"/>
      <c r="HB7" s="137"/>
      <c r="HC7" s="137"/>
      <c r="HD7" s="137"/>
      <c r="HE7" s="137"/>
      <c r="HF7" s="137"/>
      <c r="HG7" s="137"/>
      <c r="HH7" s="137"/>
      <c r="HI7" s="137"/>
      <c r="HJ7" s="137"/>
      <c r="HK7" s="137"/>
      <c r="HL7" s="137"/>
      <c r="HM7" s="137"/>
      <c r="HN7" s="137"/>
      <c r="HO7" s="137"/>
      <c r="HP7" s="137"/>
      <c r="HQ7" s="137"/>
      <c r="HR7" s="137"/>
      <c r="HS7" s="137"/>
      <c r="HT7" s="137"/>
      <c r="HU7" s="137"/>
      <c r="HV7" s="137"/>
      <c r="HW7" s="137"/>
      <c r="HX7" s="137"/>
      <c r="HY7" s="137"/>
      <c r="HZ7" s="137"/>
      <c r="IA7" s="137"/>
      <c r="IB7" s="137"/>
      <c r="IC7" s="137"/>
      <c r="ID7" s="137"/>
      <c r="IE7" s="137"/>
      <c r="IF7" s="137"/>
      <c r="IG7" s="137"/>
      <c r="IH7" s="137"/>
      <c r="II7" s="137"/>
      <c r="IJ7" s="137"/>
      <c r="IK7" s="137"/>
      <c r="IL7" s="137"/>
      <c r="IM7" s="137"/>
      <c r="IN7" s="137"/>
      <c r="IO7" s="137"/>
      <c r="IP7" s="137"/>
      <c r="IQ7" s="137"/>
      <c r="IR7" s="137"/>
      <c r="IS7" s="137"/>
      <c r="IT7" s="137"/>
      <c r="IU7" s="137"/>
      <c r="IV7" s="137"/>
      <c r="IW7" s="137"/>
      <c r="IX7" s="137"/>
      <c r="IY7" s="137"/>
      <c r="IZ7" s="137"/>
      <c r="JA7" s="137"/>
      <c r="JB7" s="137"/>
      <c r="JC7" s="137"/>
      <c r="JD7" s="137"/>
      <c r="JE7" s="137"/>
      <c r="JF7" s="137"/>
      <c r="JG7" s="137"/>
      <c r="JH7" s="137"/>
      <c r="JI7" s="137"/>
      <c r="JJ7" s="137"/>
      <c r="JK7" s="137"/>
      <c r="JL7" s="137"/>
      <c r="JM7" s="137"/>
      <c r="JN7" s="137"/>
      <c r="JO7" s="137"/>
      <c r="JP7" s="137"/>
      <c r="JQ7" s="137"/>
      <c r="JR7" s="137"/>
      <c r="JS7" s="137"/>
      <c r="JT7" s="137"/>
      <c r="JU7" s="137"/>
      <c r="JV7" s="137"/>
      <c r="JW7" s="137"/>
      <c r="JX7" s="137"/>
      <c r="JY7" s="137"/>
      <c r="JZ7" s="137"/>
      <c r="KA7" s="137"/>
      <c r="KB7" s="137"/>
      <c r="KC7" s="137"/>
      <c r="KD7" s="137"/>
      <c r="KE7" s="137"/>
      <c r="KF7" s="137"/>
      <c r="KG7" s="137"/>
      <c r="KH7" s="137"/>
      <c r="KI7" s="137"/>
      <c r="KJ7" s="137"/>
      <c r="KK7" s="137"/>
      <c r="KL7" s="137"/>
    </row>
    <row r="8" spans="1:298" s="138" customFormat="1" ht="16.5" customHeight="1" x14ac:dyDescent="0.3">
      <c r="A8" s="311" t="s">
        <v>237</v>
      </c>
      <c r="B8" s="304" t="s">
        <v>238</v>
      </c>
      <c r="C8" s="332" t="s">
        <v>179</v>
      </c>
      <c r="D8" s="333" t="s">
        <v>181</v>
      </c>
      <c r="E8" s="333" t="s">
        <v>183</v>
      </c>
      <c r="F8" s="334" t="s">
        <v>185</v>
      </c>
      <c r="G8" s="329" t="s">
        <v>187</v>
      </c>
      <c r="H8" s="333" t="s">
        <v>239</v>
      </c>
      <c r="I8" s="330" t="s">
        <v>240</v>
      </c>
      <c r="J8" s="331" t="s">
        <v>241</v>
      </c>
      <c r="K8" s="329" t="s">
        <v>242</v>
      </c>
      <c r="L8" s="329" t="s">
        <v>243</v>
      </c>
      <c r="M8" s="331" t="s">
        <v>241</v>
      </c>
      <c r="N8" s="333" t="s">
        <v>193</v>
      </c>
      <c r="O8" s="335" t="s">
        <v>244</v>
      </c>
      <c r="P8" s="328" t="s">
        <v>195</v>
      </c>
      <c r="Q8" s="329" t="s">
        <v>197</v>
      </c>
      <c r="R8" s="328" t="s">
        <v>245</v>
      </c>
      <c r="S8" s="328"/>
      <c r="T8" s="328"/>
      <c r="U8" s="328"/>
      <c r="V8" s="328"/>
      <c r="W8" s="328"/>
      <c r="X8" s="339" t="s">
        <v>246</v>
      </c>
      <c r="Y8" s="335" t="s">
        <v>247</v>
      </c>
      <c r="Z8" s="335" t="s">
        <v>241</v>
      </c>
      <c r="AA8" s="200"/>
      <c r="AB8" s="200"/>
      <c r="AC8" s="335" t="s">
        <v>248</v>
      </c>
      <c r="AD8" s="335" t="s">
        <v>241</v>
      </c>
      <c r="AE8" s="200"/>
      <c r="AF8" s="200"/>
      <c r="AG8" s="339" t="s">
        <v>249</v>
      </c>
      <c r="AH8" s="335" t="s">
        <v>213</v>
      </c>
      <c r="AI8" s="328" t="s">
        <v>236</v>
      </c>
      <c r="AJ8" s="328" t="s">
        <v>250</v>
      </c>
      <c r="AK8" s="328" t="s">
        <v>251</v>
      </c>
      <c r="AL8" s="328" t="s">
        <v>252</v>
      </c>
      <c r="AM8" s="337" t="s">
        <v>253</v>
      </c>
      <c r="AN8" s="337" t="s">
        <v>217</v>
      </c>
      <c r="AO8" s="137"/>
      <c r="AP8" s="137"/>
      <c r="AQ8" s="137"/>
      <c r="AR8" s="137"/>
      <c r="AS8" s="137"/>
      <c r="AT8" s="137"/>
      <c r="AU8" s="137"/>
      <c r="AV8" s="137"/>
      <c r="AW8" s="137"/>
      <c r="AX8" s="137"/>
      <c r="AY8" s="137"/>
      <c r="AZ8" s="137"/>
      <c r="BA8" s="137"/>
      <c r="BB8" s="137"/>
      <c r="BC8" s="137"/>
      <c r="BD8" s="137"/>
      <c r="BE8" s="137"/>
      <c r="BF8" s="137"/>
      <c r="BG8" s="137"/>
      <c r="BH8" s="137"/>
      <c r="BI8" s="137"/>
      <c r="BJ8" s="137"/>
      <c r="BK8" s="137"/>
      <c r="BL8" s="137"/>
      <c r="BM8" s="137"/>
      <c r="BN8" s="137"/>
      <c r="BO8" s="137"/>
      <c r="BP8" s="137"/>
      <c r="BQ8" s="137"/>
      <c r="BR8" s="137"/>
      <c r="BS8" s="137"/>
      <c r="BT8" s="137"/>
      <c r="BU8" s="137"/>
      <c r="BV8" s="137"/>
      <c r="BW8" s="137"/>
      <c r="BX8" s="137"/>
      <c r="BY8" s="137"/>
      <c r="BZ8" s="137"/>
      <c r="CA8" s="137"/>
      <c r="CB8" s="137"/>
      <c r="CC8" s="137"/>
      <c r="CD8" s="137"/>
      <c r="CE8" s="137"/>
      <c r="CF8" s="137"/>
      <c r="CG8" s="137"/>
      <c r="CH8" s="137"/>
      <c r="CI8" s="137"/>
      <c r="CJ8" s="137"/>
      <c r="CK8" s="137"/>
      <c r="CL8" s="137"/>
      <c r="CM8" s="137"/>
      <c r="CN8" s="137"/>
      <c r="CO8" s="137"/>
      <c r="CP8" s="137"/>
      <c r="CQ8" s="137"/>
      <c r="CR8" s="137"/>
      <c r="CS8" s="137"/>
      <c r="CT8" s="137"/>
      <c r="CU8" s="137"/>
      <c r="CV8" s="137"/>
      <c r="CW8" s="137"/>
      <c r="CX8" s="137"/>
      <c r="CY8" s="137"/>
      <c r="CZ8" s="137"/>
      <c r="DA8" s="137"/>
      <c r="DB8" s="137"/>
      <c r="DC8" s="137"/>
      <c r="DD8" s="137"/>
      <c r="DE8" s="137"/>
      <c r="DF8" s="137"/>
      <c r="DG8" s="137"/>
      <c r="DH8" s="137"/>
      <c r="DI8" s="137"/>
      <c r="DJ8" s="137"/>
      <c r="DK8" s="137"/>
      <c r="DL8" s="137"/>
      <c r="DM8" s="137"/>
      <c r="DN8" s="137"/>
      <c r="DO8" s="137"/>
      <c r="DP8" s="137"/>
      <c r="DQ8" s="137"/>
      <c r="DR8" s="137"/>
      <c r="DS8" s="137"/>
      <c r="DT8" s="137"/>
      <c r="DU8" s="137"/>
      <c r="DV8" s="137"/>
      <c r="DW8" s="137"/>
      <c r="DX8" s="137"/>
      <c r="DY8" s="137"/>
      <c r="DZ8" s="137"/>
      <c r="EA8" s="137"/>
      <c r="EB8" s="137"/>
      <c r="EC8" s="137"/>
      <c r="ED8" s="137"/>
      <c r="EE8" s="137"/>
      <c r="EF8" s="137"/>
      <c r="EG8" s="137"/>
      <c r="EH8" s="137"/>
      <c r="EI8" s="137"/>
      <c r="EJ8" s="137"/>
      <c r="EK8" s="137"/>
      <c r="EL8" s="137"/>
      <c r="EM8" s="137"/>
      <c r="EN8" s="137"/>
      <c r="EO8" s="137"/>
      <c r="EP8" s="137"/>
      <c r="EQ8" s="137"/>
      <c r="ER8" s="137"/>
      <c r="ES8" s="137"/>
      <c r="ET8" s="137"/>
      <c r="EU8" s="137"/>
      <c r="EV8" s="137"/>
      <c r="EW8" s="137"/>
      <c r="EX8" s="137"/>
      <c r="EY8" s="137"/>
      <c r="EZ8" s="137"/>
      <c r="FA8" s="137"/>
      <c r="FB8" s="137"/>
      <c r="FC8" s="137"/>
      <c r="FD8" s="137"/>
      <c r="FE8" s="137"/>
      <c r="FF8" s="137"/>
      <c r="FG8" s="137"/>
      <c r="FH8" s="137"/>
      <c r="FI8" s="137"/>
      <c r="FJ8" s="137"/>
      <c r="FK8" s="137"/>
      <c r="FL8" s="137"/>
      <c r="FM8" s="137"/>
      <c r="FN8" s="137"/>
      <c r="FO8" s="137"/>
      <c r="FP8" s="137"/>
      <c r="FQ8" s="137"/>
      <c r="FR8" s="137"/>
      <c r="FS8" s="137"/>
      <c r="FT8" s="137"/>
      <c r="FU8" s="137"/>
      <c r="FV8" s="137"/>
      <c r="FW8" s="137"/>
      <c r="FX8" s="137"/>
      <c r="FY8" s="137"/>
      <c r="FZ8" s="137"/>
      <c r="GA8" s="137"/>
      <c r="GB8" s="137"/>
      <c r="GC8" s="137"/>
      <c r="GD8" s="137"/>
      <c r="GE8" s="137"/>
      <c r="GF8" s="137"/>
      <c r="GG8" s="137"/>
      <c r="GH8" s="137"/>
      <c r="GI8" s="137"/>
      <c r="GJ8" s="137"/>
      <c r="GK8" s="137"/>
      <c r="GL8" s="137"/>
      <c r="GM8" s="137"/>
      <c r="GN8" s="137"/>
      <c r="GO8" s="137"/>
      <c r="GP8" s="137"/>
      <c r="GQ8" s="137"/>
      <c r="GR8" s="137"/>
      <c r="GS8" s="137"/>
      <c r="GT8" s="137"/>
      <c r="GU8" s="137"/>
      <c r="GV8" s="137"/>
      <c r="GW8" s="137"/>
      <c r="GX8" s="137"/>
      <c r="GY8" s="137"/>
      <c r="GZ8" s="137"/>
      <c r="HA8" s="137"/>
      <c r="HB8" s="137"/>
      <c r="HC8" s="137"/>
      <c r="HD8" s="137"/>
      <c r="HE8" s="137"/>
      <c r="HF8" s="137"/>
      <c r="HG8" s="137"/>
      <c r="HH8" s="137"/>
      <c r="HI8" s="137"/>
      <c r="HJ8" s="137"/>
      <c r="HK8" s="137"/>
      <c r="HL8" s="137"/>
      <c r="HM8" s="137"/>
      <c r="HN8" s="137"/>
      <c r="HO8" s="137"/>
      <c r="HP8" s="137"/>
      <c r="HQ8" s="137"/>
      <c r="HR8" s="137"/>
      <c r="HS8" s="137"/>
      <c r="HT8" s="137"/>
      <c r="HU8" s="137"/>
      <c r="HV8" s="137"/>
      <c r="HW8" s="137"/>
      <c r="HX8" s="137"/>
      <c r="HY8" s="137"/>
      <c r="HZ8" s="137"/>
      <c r="IA8" s="137"/>
      <c r="IB8" s="137"/>
      <c r="IC8" s="137"/>
      <c r="ID8" s="137"/>
      <c r="IE8" s="137"/>
      <c r="IF8" s="137"/>
      <c r="IG8" s="137"/>
      <c r="IH8" s="137"/>
      <c r="II8" s="137"/>
      <c r="IJ8" s="137"/>
      <c r="IK8" s="137"/>
      <c r="IL8" s="137"/>
      <c r="IM8" s="137"/>
      <c r="IN8" s="137"/>
      <c r="IO8" s="137"/>
      <c r="IP8" s="137"/>
      <c r="IQ8" s="137"/>
      <c r="IR8" s="137"/>
      <c r="IS8" s="137"/>
      <c r="IT8" s="137"/>
      <c r="IU8" s="137"/>
      <c r="IV8" s="137"/>
      <c r="IW8" s="137"/>
      <c r="IX8" s="137"/>
      <c r="IY8" s="137"/>
      <c r="IZ8" s="137"/>
      <c r="JA8" s="137"/>
      <c r="JB8" s="137"/>
      <c r="JC8" s="137"/>
      <c r="JD8" s="137"/>
      <c r="JE8" s="137"/>
      <c r="JF8" s="137"/>
      <c r="JG8" s="137"/>
      <c r="JH8" s="137"/>
      <c r="JI8" s="137"/>
      <c r="JJ8" s="137"/>
      <c r="JK8" s="137"/>
      <c r="JL8" s="137"/>
      <c r="JM8" s="137"/>
      <c r="JN8" s="137"/>
      <c r="JO8" s="137"/>
      <c r="JP8" s="137"/>
      <c r="JQ8" s="137"/>
      <c r="JR8" s="137"/>
      <c r="JS8" s="137"/>
      <c r="JT8" s="137"/>
      <c r="JU8" s="137"/>
      <c r="JV8" s="137"/>
      <c r="JW8" s="137"/>
      <c r="JX8" s="137"/>
      <c r="JY8" s="137"/>
      <c r="JZ8" s="137"/>
      <c r="KA8" s="137"/>
      <c r="KB8" s="137"/>
      <c r="KC8" s="137"/>
      <c r="KD8" s="137"/>
      <c r="KE8" s="137"/>
      <c r="KF8" s="137"/>
      <c r="KG8" s="137"/>
      <c r="KH8" s="137"/>
      <c r="KI8" s="137"/>
      <c r="KJ8" s="137"/>
      <c r="KK8" s="137"/>
      <c r="KL8" s="137"/>
    </row>
    <row r="9" spans="1:298" s="140" customFormat="1" ht="63" customHeight="1" x14ac:dyDescent="0.25">
      <c r="A9" s="312"/>
      <c r="B9" s="305"/>
      <c r="C9" s="304"/>
      <c r="D9" s="329"/>
      <c r="E9" s="329"/>
      <c r="F9" s="304"/>
      <c r="G9" s="330"/>
      <c r="H9" s="329"/>
      <c r="I9" s="330"/>
      <c r="J9" s="331"/>
      <c r="K9" s="330"/>
      <c r="L9" s="330"/>
      <c r="M9" s="331"/>
      <c r="N9" s="329"/>
      <c r="O9" s="336"/>
      <c r="P9" s="329"/>
      <c r="Q9" s="330"/>
      <c r="R9" s="127" t="s">
        <v>254</v>
      </c>
      <c r="S9" s="127" t="s">
        <v>255</v>
      </c>
      <c r="T9" s="127" t="s">
        <v>256</v>
      </c>
      <c r="U9" s="127" t="s">
        <v>257</v>
      </c>
      <c r="V9" s="127" t="s">
        <v>258</v>
      </c>
      <c r="W9" s="127" t="s">
        <v>259</v>
      </c>
      <c r="X9" s="335"/>
      <c r="Y9" s="340"/>
      <c r="Z9" s="340"/>
      <c r="AA9" s="202" t="s">
        <v>260</v>
      </c>
      <c r="AB9" s="202" t="s">
        <v>241</v>
      </c>
      <c r="AC9" s="340"/>
      <c r="AD9" s="340"/>
      <c r="AE9" s="201" t="s">
        <v>248</v>
      </c>
      <c r="AF9" s="201" t="s">
        <v>241</v>
      </c>
      <c r="AG9" s="335"/>
      <c r="AH9" s="336"/>
      <c r="AI9" s="329"/>
      <c r="AJ9" s="329"/>
      <c r="AK9" s="329"/>
      <c r="AL9" s="329"/>
      <c r="AM9" s="338"/>
      <c r="AN9" s="338"/>
      <c r="AO9" s="139"/>
      <c r="AP9" s="139"/>
      <c r="AQ9" s="139"/>
      <c r="AR9" s="139"/>
      <c r="AS9" s="139"/>
      <c r="AT9" s="139"/>
      <c r="AU9" s="139"/>
      <c r="AV9" s="139"/>
      <c r="AW9" s="139"/>
      <c r="AX9" s="139"/>
      <c r="AY9" s="139"/>
      <c r="AZ9" s="139"/>
      <c r="BA9" s="139"/>
      <c r="BB9" s="139"/>
      <c r="BC9" s="139"/>
      <c r="BD9" s="139"/>
      <c r="BE9" s="139"/>
      <c r="BF9" s="139"/>
      <c r="BG9" s="139"/>
      <c r="BH9" s="139"/>
      <c r="BI9" s="139"/>
      <c r="BJ9" s="139"/>
      <c r="BK9" s="139"/>
      <c r="BL9" s="139"/>
      <c r="BM9" s="139"/>
      <c r="BN9" s="139"/>
      <c r="BO9" s="139"/>
      <c r="BP9" s="139"/>
      <c r="BQ9" s="139"/>
      <c r="BR9" s="139"/>
      <c r="BS9" s="139"/>
      <c r="BT9" s="139"/>
      <c r="BU9" s="139"/>
      <c r="BV9" s="139"/>
      <c r="BW9" s="139"/>
      <c r="BX9" s="139"/>
      <c r="BY9" s="139"/>
      <c r="BZ9" s="139"/>
      <c r="CA9" s="139"/>
      <c r="CB9" s="139"/>
      <c r="CC9" s="139"/>
      <c r="CD9" s="139"/>
      <c r="CE9" s="139"/>
      <c r="CF9" s="139"/>
      <c r="CG9" s="139"/>
      <c r="CH9" s="139"/>
      <c r="CI9" s="139"/>
      <c r="CJ9" s="139"/>
      <c r="CK9" s="139"/>
      <c r="CL9" s="139"/>
      <c r="CM9" s="139"/>
      <c r="CN9" s="139"/>
      <c r="CO9" s="139"/>
      <c r="CP9" s="139"/>
      <c r="CQ9" s="139"/>
      <c r="CR9" s="139"/>
      <c r="CS9" s="139"/>
      <c r="CT9" s="139"/>
      <c r="CU9" s="139"/>
      <c r="CV9" s="139"/>
      <c r="CW9" s="139"/>
      <c r="CX9" s="139"/>
      <c r="CY9" s="139"/>
      <c r="CZ9" s="139"/>
      <c r="DA9" s="139"/>
      <c r="DB9" s="139"/>
      <c r="DC9" s="139"/>
      <c r="DD9" s="139"/>
      <c r="DE9" s="139"/>
      <c r="DF9" s="139"/>
      <c r="DG9" s="139"/>
      <c r="DH9" s="139"/>
      <c r="DI9" s="139"/>
      <c r="DJ9" s="139"/>
      <c r="DK9" s="139"/>
      <c r="DL9" s="139"/>
      <c r="DM9" s="139"/>
      <c r="DN9" s="139"/>
      <c r="DO9" s="139"/>
      <c r="DP9" s="139"/>
      <c r="DQ9" s="139"/>
      <c r="DR9" s="139"/>
      <c r="DS9" s="139"/>
      <c r="DT9" s="139"/>
      <c r="DU9" s="139"/>
      <c r="DV9" s="139"/>
      <c r="DW9" s="139"/>
      <c r="DX9" s="139"/>
      <c r="DY9" s="139"/>
      <c r="DZ9" s="139"/>
      <c r="EA9" s="139"/>
      <c r="EB9" s="139"/>
      <c r="EC9" s="139"/>
      <c r="ED9" s="139"/>
      <c r="EE9" s="139"/>
      <c r="EF9" s="139"/>
      <c r="EG9" s="139"/>
      <c r="EH9" s="139"/>
      <c r="EI9" s="139"/>
      <c r="EJ9" s="139"/>
      <c r="EK9" s="139"/>
      <c r="EL9" s="139"/>
      <c r="EM9" s="139"/>
      <c r="EN9" s="139"/>
      <c r="EO9" s="139"/>
      <c r="EP9" s="139"/>
      <c r="EQ9" s="139"/>
      <c r="ER9" s="139"/>
      <c r="ES9" s="139"/>
      <c r="ET9" s="139"/>
      <c r="EU9" s="139"/>
      <c r="EV9" s="139"/>
      <c r="EW9" s="139"/>
      <c r="EX9" s="139"/>
      <c r="EY9" s="139"/>
      <c r="EZ9" s="139"/>
      <c r="FA9" s="139"/>
      <c r="FB9" s="139"/>
      <c r="FC9" s="139"/>
      <c r="FD9" s="139"/>
      <c r="FE9" s="139"/>
      <c r="FF9" s="139"/>
      <c r="FG9" s="139"/>
      <c r="FH9" s="139"/>
      <c r="FI9" s="139"/>
      <c r="FJ9" s="139"/>
      <c r="FK9" s="139"/>
      <c r="FL9" s="139"/>
      <c r="FM9" s="139"/>
      <c r="FN9" s="139"/>
      <c r="FO9" s="139"/>
      <c r="FP9" s="139"/>
      <c r="FQ9" s="139"/>
      <c r="FR9" s="139"/>
      <c r="FS9" s="139"/>
      <c r="FT9" s="139"/>
      <c r="FU9" s="139"/>
      <c r="FV9" s="139"/>
      <c r="FW9" s="139"/>
      <c r="FX9" s="139"/>
      <c r="FY9" s="139"/>
      <c r="FZ9" s="139"/>
      <c r="GA9" s="139"/>
      <c r="GB9" s="139"/>
      <c r="GC9" s="139"/>
      <c r="GD9" s="139"/>
      <c r="GE9" s="139"/>
      <c r="GF9" s="139"/>
      <c r="GG9" s="139"/>
      <c r="GH9" s="139"/>
      <c r="GI9" s="139"/>
      <c r="GJ9" s="139"/>
      <c r="GK9" s="139"/>
      <c r="GL9" s="139"/>
      <c r="GM9" s="139"/>
      <c r="GN9" s="139"/>
      <c r="GO9" s="139"/>
      <c r="GP9" s="139"/>
      <c r="GQ9" s="139"/>
      <c r="GR9" s="139"/>
      <c r="GS9" s="139"/>
      <c r="GT9" s="139"/>
      <c r="GU9" s="139"/>
      <c r="GV9" s="139"/>
      <c r="GW9" s="139"/>
      <c r="GX9" s="139"/>
      <c r="GY9" s="139"/>
      <c r="GZ9" s="139"/>
      <c r="HA9" s="139"/>
      <c r="HB9" s="139"/>
      <c r="HC9" s="139"/>
      <c r="HD9" s="139"/>
      <c r="HE9" s="139"/>
      <c r="HF9" s="139"/>
      <c r="HG9" s="139"/>
      <c r="HH9" s="139"/>
      <c r="HI9" s="139"/>
      <c r="HJ9" s="139"/>
      <c r="HK9" s="139"/>
      <c r="HL9" s="139"/>
      <c r="HM9" s="139"/>
      <c r="HN9" s="139"/>
      <c r="HO9" s="139"/>
      <c r="HP9" s="139"/>
      <c r="HQ9" s="139"/>
      <c r="HR9" s="139"/>
      <c r="HS9" s="139"/>
      <c r="HT9" s="139"/>
      <c r="HU9" s="139"/>
      <c r="HV9" s="139"/>
      <c r="HW9" s="139"/>
      <c r="HX9" s="139"/>
      <c r="HY9" s="139"/>
      <c r="HZ9" s="139"/>
      <c r="IA9" s="139"/>
      <c r="IB9" s="139"/>
      <c r="IC9" s="139"/>
      <c r="ID9" s="139"/>
      <c r="IE9" s="139"/>
      <c r="IF9" s="139"/>
      <c r="IG9" s="139"/>
      <c r="IH9" s="139"/>
      <c r="II9" s="139"/>
      <c r="IJ9" s="139"/>
      <c r="IK9" s="139"/>
      <c r="IL9" s="139"/>
      <c r="IM9" s="139"/>
      <c r="IN9" s="139"/>
      <c r="IO9" s="139"/>
      <c r="IP9" s="139"/>
      <c r="IQ9" s="139"/>
      <c r="IR9" s="139"/>
      <c r="IS9" s="139"/>
      <c r="IT9" s="139"/>
      <c r="IU9" s="139"/>
      <c r="IV9" s="139"/>
      <c r="IW9" s="139"/>
      <c r="IX9" s="139"/>
      <c r="IY9" s="139"/>
      <c r="IZ9" s="139"/>
      <c r="JA9" s="139"/>
      <c r="JB9" s="139"/>
      <c r="JC9" s="139"/>
      <c r="JD9" s="139"/>
      <c r="JE9" s="139"/>
      <c r="JF9" s="139"/>
      <c r="JG9" s="139"/>
      <c r="JH9" s="139"/>
      <c r="JI9" s="139"/>
      <c r="JJ9" s="139"/>
      <c r="JK9" s="139"/>
      <c r="JL9" s="139"/>
      <c r="JM9" s="139"/>
      <c r="JN9" s="139"/>
      <c r="JO9" s="139"/>
      <c r="JP9" s="139"/>
      <c r="JQ9" s="139"/>
      <c r="JR9" s="139"/>
      <c r="JS9" s="139"/>
      <c r="JT9" s="139"/>
      <c r="JU9" s="139"/>
      <c r="JV9" s="139"/>
      <c r="JW9" s="139"/>
      <c r="JX9" s="139"/>
      <c r="JY9" s="139"/>
      <c r="JZ9" s="139"/>
      <c r="KA9" s="139"/>
      <c r="KB9" s="139"/>
      <c r="KC9" s="139"/>
      <c r="KD9" s="139"/>
      <c r="KE9" s="139"/>
      <c r="KF9" s="139"/>
      <c r="KG9" s="139"/>
      <c r="KH9" s="139"/>
      <c r="KI9" s="139"/>
      <c r="KJ9" s="139"/>
      <c r="KK9" s="139"/>
      <c r="KL9" s="139"/>
    </row>
    <row r="10" spans="1:298" ht="45" x14ac:dyDescent="0.25">
      <c r="A10" s="297">
        <v>1</v>
      </c>
      <c r="B10" s="298" t="s">
        <v>261</v>
      </c>
      <c r="C10" s="306" t="s">
        <v>262</v>
      </c>
      <c r="D10" s="195" t="s">
        <v>263</v>
      </c>
      <c r="E10" s="307" t="s">
        <v>264</v>
      </c>
      <c r="F10" s="309" t="s">
        <v>265</v>
      </c>
      <c r="G10" s="297" t="s">
        <v>266</v>
      </c>
      <c r="H10" s="295">
        <v>24</v>
      </c>
      <c r="I10" s="318" t="str">
        <f>IF(H10&lt;=2,'Tabla probabilidad'!$B$5,IF(H10&lt;=24,'Tabla probabilidad'!$B$6,IF(H10&lt;=500,'Tabla probabilidad'!$B$7,IF(H10&lt;=5000,'Tabla probabilidad'!$B$8,IF(H10&gt;5000,'Tabla probabilidad'!$B$9)))))</f>
        <v>Baja</v>
      </c>
      <c r="J10" s="320">
        <f>IF(H10&lt;=2,'Tabla probabilidad'!$D$5,IF(H10&lt;=24,'Tabla probabilidad'!$D$6,IF(H10&lt;=500,'Tabla probabilidad'!$D$7,IF(H10&lt;=5000,'Tabla probabilidad'!$D$8,IF(H10&gt;5000,'Tabla probabilidad'!$D$9)))))</f>
        <v>0.4</v>
      </c>
      <c r="K10" s="295" t="s">
        <v>267</v>
      </c>
      <c r="L10" s="295" t="str">
        <f>IF(K10="El riesgo afecta la imagen de alguna área de la organización","Leve",IF(K10="El riesgo afecta la imagen de la entidad internamente, de conocimiento general, nivel interno, alta dirección, contratista y/o de provedores","Menor",IF(K10="El riesgo afecta la imagen de la entidad con algunos usuarios de relevancia frente al logro de los objetivos","Moderado",IF(K10="El riesgo afecta la imagen de de la entidad con efecto publicitario sostenido a nivel del sector justicia","Mayor",IF(K10="El riesgo afecta la imagen de la entidad a nivel nacional, con efecto publicitarios sostenible a nivel país","Catastrófico",IF(K10="Impacto que afecte la ejecución presupuestal en un valor ≥0,5%.","Leve",IF(K10="Impacto que afecte la ejecución presupuestal en un valor ≥1%.","Menor",IF(K10="Impacto que afecte la ejecución presupuestal en un valor ≥5%.","Moderado",IF(K10="Impacto que afecte la ejecución presupuestal en un valor ≥20%.","Mayor",IF(K10="Impacto que afecte la ejecución presupuestal en un valor ≥50%.","Catastrófico",IF(K10="Incumplimiento máximo del 5% de la meta planeada","Leve",IF(K10="Incumplimiento máximo del 15% de la meta planeada","Menor",IF(K10="Incumplimiento máximo del 20% de la meta planeada","Moderado",IF(K10="Incumplimiento máximo del 50% de la meta planeada","Mayor",IF(K10="Incumplimiento máximo del 80% de la meta planeada","Catastrófico",IF(K10="Cualquier afectación a la violacion de los derechos de los ciudadanos se considera con consecuencias altas","Mayor",IF(K10="Cualquier afectación a la violacion de los derechos de los ciudadanos se considera con consecuencias desastrosas","Catastrófico",IF(K10="Afecta la Prestación del Servicio de Administración de Justicia en 5%","Leve",IF(K10="Afecta la Prestación del Servicio de Administración de Justicia en 10%","Menor",IF(K10="Afecta la Prestación del Servicio de Administración de Justicia en 15%","Moderado",IF(K10="Afecta la Prestación del Servicio de Administración de Justicia en 20%","Mayor",IF(K10="Afecta la Prestación del Servicio de Administración de Justicia en más del 50%","Catastrófico",IF(K10="Cualquier acto indebido de los servidores judiciales genera altas consecuencias para la entidad","Mayor",IF(K10="Cualquier acto indebido de los servidores judiciales genera consecuencias desastrosas para la entidad","Catastrófico",IF(K10="Si el hecho llegara a presentarse, tendría consecuencias o efectos mínimos sobre la entidad","Leve",IF(K10="Si el hecho llegara a presentarse, tendría bajo impacto o efecto sobre la entidad","Menor",IF(K10="Si el hecho llegara a presentarse, tendría medianas consecuencias o efectos sobre la entidad","Moderado",IF(K10="Si el hecho llegara a presentarse, tendría altas consecuencias o efectos sobre la entidad","Mayor",IF(K10="Si el hecho llegara a presentarse, tendría desastrosas consecuencias o efectos sobre la entidad","Catastrófico")))))))))))))))))))))))))))))</f>
        <v>Menor</v>
      </c>
      <c r="M10" s="295" t="str">
        <f>IF(K10="El riesgo afecta la imagen de alguna área de la organización","20%",IF(K10="El riesgo afecta la imagen de la entidad internamente, de conocimiento general, nivel interno, alta dirección, contratista y/o de provedores","40%",IF(K10="El riesgo afecta la imagen de la entidad con algunos usuarios de relevancia frente al logro de los objetivos","60%",IF(K10="El riesgo afecta la imagen de de la entidad con efecto publicitario sostenido a nivel del sector justicia","80%",IF(K10="El riesgo afecta la imagen de la entidad a nivel nacional, con efecto publicitarios sostenible a nivel país","100%",IF(K10="Impacto que afecte la ejecución presupuestal en un valor ≥0,5%.","20%",IF(K10="Impacto que afecte la ejecución presupuestal en un valor ≥1%.","40%",IF(K10="Impacto que afecte la ejecución presupuestal en un valor ≥5%.","60%",IF(K10="Impacto que afecte la ejecución presupuestal en un valor ≥20%.","80%",IF(K10="Impacto que afecte la ejecución presupuestal en un valor ≥50%.","100%",IF(K10="Incumplimiento máximo del 5% de la meta planeada","20%",IF(K10="Incumplimiento máximo del 15% de la meta planeada","40%",IF(K10="Incumplimiento máximo del 20% de la meta planeada","60%",IF(K10="Incumplimiento máximo del 50% de la meta planeada","80%",IF(K10="Incumplimiento máximo del 80% de la meta planeada","100%",IF(K10="Cualquier afectación a la violacion de los derechos de los ciudadanos se considera con consecuencias altas","80%",IF(K10="Cualquier afectación a la violacion de los derechos de los ciudadanos se considera con consecuencias desastrosas","100%",IF(K10="Afecta la Prestación del Servicio de Administración de Justicia en 5%","20%",IF(K10="Afecta la Prestación del Servicio de Administración de Justicia en 10%","40%",IF(K10="Afecta la Prestación del Servicio de Administración de Justicia en 15%","60%",IF(K10="Afecta la Prestación del Servicio de Administración de Justicia en 20%","80%",IF(K10="Afecta la Prestación del Servicio de Administración de Justicia en más del 50%","100%",IF(K10="Cualquier acto indebido de los servidores judiciales genera altas consecuencias para la entidad","80%",IF(K10="Cualquier acto indebido de los servidores judiciales genera consecuencias desastrosas para la entidad","100%",IF(K10="Si el hecho llegara a presentarse, tendría consecuencias o efectos mínimos sobre la entidad","20%",IF(K10="Si el hecho llegara a presentarse, tendría bajo impacto o efecto sobre la entidad","40%",IF(K10="Si el hecho llegara a presentarse, tendría medianas consecuencias o efectos sobre la entidad","60%",IF(K10="Si el hecho llegara a presentarse, tendría altas consecuencias o efectos sobre la entidad","80%",IF(K10="Si el hecho llegara a presentarse, tendría desastrosas consecuencias o efectos sobre la entidad","100%")))))))))))))))))))))))))))))</f>
        <v>40%</v>
      </c>
      <c r="N10" s="295" t="str">
        <f>VLOOKUP((I10&amp;L10),Hoja1!$B$4:$C$28,2,0)</f>
        <v>Moderado</v>
      </c>
      <c r="O10" s="193">
        <v>1</v>
      </c>
      <c r="P10" s="189" t="s">
        <v>268</v>
      </c>
      <c r="Q10" s="193" t="str">
        <f t="shared" ref="Q10:Q25" si="0">IF(R10="Preventivo","Probabilidad",IF(R10="Detectivo","Probabilidad", IF(R10="Correctivo","Impacto")))</f>
        <v>Probabilidad</v>
      </c>
      <c r="R10" s="193" t="s">
        <v>269</v>
      </c>
      <c r="S10" s="193" t="s">
        <v>270</v>
      </c>
      <c r="T10" s="194">
        <f>VLOOKUP(R10&amp;S10,Hoja1!$Q$4:$R$9,2,0)</f>
        <v>0.45</v>
      </c>
      <c r="U10" s="193" t="s">
        <v>271</v>
      </c>
      <c r="V10" s="193" t="s">
        <v>272</v>
      </c>
      <c r="W10" s="193" t="s">
        <v>273</v>
      </c>
      <c r="X10" s="194">
        <f>IF(Q10="Probabilidad",($J$10*T10),IF(Q10="Impacto"," "))</f>
        <v>0.18000000000000002</v>
      </c>
      <c r="Y10" s="194" t="str">
        <f>IF(Z10&lt;=20%,'Tabla probabilidad'!$B$5,IF(Z10&lt;=40%,'Tabla probabilidad'!$B$6,IF(Z10&lt;=60%,'Tabla probabilidad'!$B$7,IF(Z10&lt;=80%,'Tabla probabilidad'!$B$8,IF(Z10&lt;=100%,'Tabla probabilidad'!$B$9)))))</f>
        <v>Baja</v>
      </c>
      <c r="Z10" s="194">
        <f>IF(R10="Preventivo",(J10-(J10*T10)),IF(R10="Detectivo",(J10-(J10*T10)),IF(R10="Correctivo",(J10))))</f>
        <v>0.22</v>
      </c>
      <c r="AA10" s="316" t="str">
        <f>IF(AB10&lt;=20%,'Tabla probabilidad'!$B$5,IF(AB10&lt;=40%,'Tabla probabilidad'!$B$6,IF(AB10&lt;=60%,'Tabla probabilidad'!$B$7,IF(AB10&lt;=80%,'Tabla probabilidad'!$B$8,IF(AB10&lt;=100%,'Tabla probabilidad'!$B$9)))))</f>
        <v>Baja</v>
      </c>
      <c r="AB10" s="316">
        <f>AVERAGE(Z10:Z12)</f>
        <v>0.22</v>
      </c>
      <c r="AC10" s="194" t="str">
        <f t="shared" ref="AC10:AC25" si="1">IF(AD10&lt;=20%,"Leve",IF(AD10&lt;=40%,"Menor",IF(AD10&lt;=60%,"Moderado",IF(AD10&lt;=80%,"Mayor",IF(AD10&lt;=100%,"Catastrófico")))))</f>
        <v>Menor</v>
      </c>
      <c r="AD10" s="194">
        <f>IF(Q10="Probabilidad",(($M$10-0)),IF(Q10="Impacto",($M$10-($M$10*T10))))</f>
        <v>0.4</v>
      </c>
      <c r="AE10" s="316" t="str">
        <f>IF(AF10&lt;=20%,"Leve",IF(AF10&lt;=40%,"Menor",IF(AF10&lt;=60%,"Moderado",IF(AF10&lt;=80%,"Mayor",IF(AF10&lt;=100%,"Catastrófico")))))</f>
        <v>Menor</v>
      </c>
      <c r="AF10" s="316">
        <f>AVERAGE(AD10:AD12)</f>
        <v>0.40000000000000008</v>
      </c>
      <c r="AG10" s="301" t="str">
        <f>VLOOKUP(AA10&amp;AE10,Hoja1!$B$4:$C$28,2,0)</f>
        <v>Moderado</v>
      </c>
      <c r="AH10" s="301" t="s">
        <v>274</v>
      </c>
      <c r="AI10" s="301" t="s">
        <v>275</v>
      </c>
      <c r="AJ10" s="301" t="s">
        <v>276</v>
      </c>
      <c r="AK10" s="301" t="s">
        <v>277</v>
      </c>
      <c r="AL10" s="301" t="s">
        <v>277</v>
      </c>
      <c r="AM10" s="324" t="s">
        <v>278</v>
      </c>
      <c r="AN10" s="295" t="s">
        <v>279</v>
      </c>
    </row>
    <row r="11" spans="1:298" ht="45" x14ac:dyDescent="0.25">
      <c r="A11" s="297"/>
      <c r="B11" s="299"/>
      <c r="C11" s="306"/>
      <c r="D11" s="196" t="s">
        <v>280</v>
      </c>
      <c r="E11" s="308"/>
      <c r="F11" s="310"/>
      <c r="G11" s="297"/>
      <c r="H11" s="295"/>
      <c r="I11" s="318"/>
      <c r="J11" s="320"/>
      <c r="K11" s="295"/>
      <c r="L11" s="315"/>
      <c r="M11" s="315"/>
      <c r="N11" s="295"/>
      <c r="O11" s="193">
        <v>2</v>
      </c>
      <c r="P11" s="189" t="s">
        <v>281</v>
      </c>
      <c r="Q11" s="193" t="str">
        <f t="shared" si="0"/>
        <v>Probabilidad</v>
      </c>
      <c r="R11" s="193" t="s">
        <v>269</v>
      </c>
      <c r="S11" s="193" t="s">
        <v>270</v>
      </c>
      <c r="T11" s="194">
        <f>VLOOKUP(R11&amp;S11,Hoja1!$Q$4:$R$9,2,0)</f>
        <v>0.45</v>
      </c>
      <c r="U11" s="193" t="s">
        <v>271</v>
      </c>
      <c r="V11" s="193" t="s">
        <v>272</v>
      </c>
      <c r="W11" s="193" t="s">
        <v>273</v>
      </c>
      <c r="X11" s="194">
        <f>IF(Q11="Probabilidad",($J$10*T11),IF(Q11="Impacto"," "))</f>
        <v>0.18000000000000002</v>
      </c>
      <c r="Y11" s="194" t="str">
        <f>IF(Z11&lt;=20%,'Tabla probabilidad'!$B$5,IF(Z11&lt;=40%,'Tabla probabilidad'!$B$6,IF(Z11&lt;=60%,'Tabla probabilidad'!$B$7,IF(Z11&lt;=80%,'Tabla probabilidad'!$B$8,IF(Z11&lt;=100%,'Tabla probabilidad'!$B$9)))))</f>
        <v>Baja</v>
      </c>
      <c r="Z11" s="194">
        <f>IF(R11="Preventivo",(J10-(J10*T11)),IF(R11="Detectivo",(J10-(J10*T11)),IF(R11="Correctivo",(J10))))</f>
        <v>0.22</v>
      </c>
      <c r="AA11" s="317"/>
      <c r="AB11" s="317"/>
      <c r="AC11" s="194" t="str">
        <f t="shared" si="1"/>
        <v>Menor</v>
      </c>
      <c r="AD11" s="194">
        <f>IF(Q11="Probabilidad",(($M$10-0)),IF(Q11="Impacto",($M$10-($M$10*T11))))</f>
        <v>0.4</v>
      </c>
      <c r="AE11" s="317"/>
      <c r="AF11" s="317"/>
      <c r="AG11" s="302"/>
      <c r="AH11" s="302"/>
      <c r="AI11" s="302"/>
      <c r="AJ11" s="302"/>
      <c r="AK11" s="302"/>
      <c r="AL11" s="302"/>
      <c r="AM11" s="325"/>
      <c r="AN11" s="295"/>
    </row>
    <row r="12" spans="1:298" ht="75" x14ac:dyDescent="0.25">
      <c r="A12" s="297"/>
      <c r="B12" s="299"/>
      <c r="C12" s="306"/>
      <c r="D12" s="196" t="s">
        <v>282</v>
      </c>
      <c r="E12" s="308"/>
      <c r="F12" s="310"/>
      <c r="G12" s="297"/>
      <c r="H12" s="295"/>
      <c r="I12" s="318"/>
      <c r="J12" s="320"/>
      <c r="K12" s="295"/>
      <c r="L12" s="315"/>
      <c r="M12" s="315"/>
      <c r="N12" s="295"/>
      <c r="O12" s="193">
        <v>3</v>
      </c>
      <c r="P12" s="190" t="s">
        <v>283</v>
      </c>
      <c r="Q12" s="193" t="str">
        <f t="shared" si="0"/>
        <v>Probabilidad</v>
      </c>
      <c r="R12" s="193" t="s">
        <v>269</v>
      </c>
      <c r="S12" s="193" t="s">
        <v>270</v>
      </c>
      <c r="T12" s="194">
        <f>VLOOKUP(R12&amp;S12,Hoja1!$Q$4:$R$9,2,0)</f>
        <v>0.45</v>
      </c>
      <c r="U12" s="193" t="s">
        <v>271</v>
      </c>
      <c r="V12" s="193" t="s">
        <v>272</v>
      </c>
      <c r="W12" s="193" t="s">
        <v>273</v>
      </c>
      <c r="X12" s="194">
        <f t="shared" ref="X12" si="2">IF(Q12="Probabilidad",($J$10*T12),IF(Q12="Impacto"," "))</f>
        <v>0.18000000000000002</v>
      </c>
      <c r="Y12" s="194" t="str">
        <f>IF(Z12&lt;=20%,'Tabla probabilidad'!$B$5,IF(Z12&lt;=40%,'Tabla probabilidad'!$B$6,IF(Z12&lt;=60%,'Tabla probabilidad'!$B$7,IF(Z12&lt;=80%,'Tabla probabilidad'!$B$8,IF(Z12&lt;=100%,'Tabla probabilidad'!$B$9)))))</f>
        <v>Baja</v>
      </c>
      <c r="Z12" s="194">
        <f>IF(R12="Preventivo",(J10-(J10*T12)),IF(R12="Detectivo",(J10-(J10*T12)),IF(R12="Correctivo",(J10))))</f>
        <v>0.22</v>
      </c>
      <c r="AA12" s="317"/>
      <c r="AB12" s="317"/>
      <c r="AC12" s="194" t="str">
        <f t="shared" si="1"/>
        <v>Menor</v>
      </c>
      <c r="AD12" s="194">
        <f>IF(Q12="Probabilidad",(($M$10-0)),IF(Q12="Impacto",($M$10-($M$10*T12))))</f>
        <v>0.4</v>
      </c>
      <c r="AE12" s="317"/>
      <c r="AF12" s="317"/>
      <c r="AG12" s="302"/>
      <c r="AH12" s="302"/>
      <c r="AI12" s="302"/>
      <c r="AJ12" s="302"/>
      <c r="AK12" s="302"/>
      <c r="AL12" s="302"/>
      <c r="AM12" s="325"/>
      <c r="AN12" s="295"/>
    </row>
    <row r="13" spans="1:298" ht="60" x14ac:dyDescent="0.25">
      <c r="A13" s="295">
        <v>2</v>
      </c>
      <c r="B13" s="301" t="s">
        <v>284</v>
      </c>
      <c r="C13" s="295" t="s">
        <v>285</v>
      </c>
      <c r="D13" s="198" t="s">
        <v>286</v>
      </c>
      <c r="E13" s="313" t="s">
        <v>287</v>
      </c>
      <c r="F13" s="309" t="s">
        <v>288</v>
      </c>
      <c r="G13" s="295" t="s">
        <v>289</v>
      </c>
      <c r="H13" s="298">
        <v>6</v>
      </c>
      <c r="I13" s="318" t="str">
        <f>IF(H13&lt;=2,'Tabla probabilidad'!$B$5,IF(H13&lt;=24,'Tabla probabilidad'!$B$6,IF(H13&lt;=500,'Tabla probabilidad'!$B$7,IF(H13&lt;=5000,'Tabla probabilidad'!$B$8,IF(H13&gt;5000,'Tabla probabilidad'!$B$9)))))</f>
        <v>Baja</v>
      </c>
      <c r="J13" s="320">
        <f>IF(H13&lt;=2,'Tabla probabilidad'!$D$5,IF(H13&lt;=24,'Tabla probabilidad'!$D$6,IF(H13&lt;=500,'Tabla probabilidad'!$D$7,IF(H13&lt;=5000,'Tabla probabilidad'!$D$8,IF(H13&gt;5000,'Tabla probabilidad'!$D$9)))))</f>
        <v>0.4</v>
      </c>
      <c r="K13" s="295" t="s">
        <v>290</v>
      </c>
      <c r="L13" s="295" t="str">
        <f>IF(K13="El riesgo afecta la imagen de alguna área de la organización","Leve",IF(K13="El riesgo afecta la imagen de la entidad internamente, de conocimiento general, nivel interno, alta dirección, contratista y/o de provedores","Menor",IF(K13="El riesgo afecta la imagen de la entidad con algunos usuarios de relevancia frente al logro de los objetivos","Moderado",IF(K13="El riesgo afecta la imagen de de la entidad con efecto publicitario sostenido a nivel del sector justicia","Mayor",IF(K13="El riesgo afecta la imagen de la entidad a nivel nacional, con efecto publicitarios sostenible a nivel país","Catastrófico",IF(K13="Impacto que afecte la ejecución presupuestal en un valor ≥0,5%.","Leve",IF(K13="Impacto que afecte la ejecución presupuestal en un valor ≥1%.","Menor",IF(K13="Impacto que afecte la ejecución presupuestal en un valor ≥5%.","Moderado",IF(K13="Impacto que afecte la ejecución presupuestal en un valor ≥20%.","Mayor",IF(K13="Impacto que afecte la ejecución presupuestal en un valor ≥50%.","Catastrófico",IF(K13="Incumplimiento máximo del 5% de la meta planeada","Leve",IF(K13="Incumplimiento máximo del 15% de la meta planeada","Menor",IF(K13="Incumplimiento máximo del 20% de la meta planeada","Moderado",IF(K13="Incumplimiento máximo del 50% de la meta planeada","Mayor",IF(K13="Incumplimiento máximo del 80% de la meta planeada","Catastrófico",IF(K13="Cualquier afectación a la violacion de los derechos de los ciudadanos se considera con consecuencias altas","Mayor",IF(K13="Cualquier afectación a la violacion de los derechos de los ciudadanos se considera con consecuencias desastrosas","Catastrófico",IF(K13="Afecta la Prestación del Servicio de Administración de Justicia en 5%","Leve",IF(K13="Afecta la Prestación del Servicio de Administración de Justicia en 10%","Menor",IF(K13="Afecta la Prestación del Servicio de Administración de Justicia en 15%","Moderado",IF(K13="Afecta la Prestación del Servicio de Administración de Justicia en 20%","Mayor",IF(K13="Afecta la Prestación del Servicio de Administración de Justicia en más del 50%","Catastrófico",IF(K13="Cualquier acto indebido de los servidores judiciales genera altas consecuencias para la entidad","Mayor",IF(K13="Cualquier acto indebido de los servidores judiciales genera consecuencias desastrosas para la entidad","Catastrófico",IF(K13="Si el hecho llegara a presentarse, tendría consecuencias o efectos mínimos sobre la entidad","Leve",IF(K13="Si el hecho llegara a presentarse, tendría bajo impacto o efecto sobre la entidad","Menor",IF(K13="Si el hecho llegara a presentarse, tendría medianas consecuencias o efectos sobre la entidad","Moderado",IF(K13="Si el hecho llegara a presentarse, tendría altas consecuencias o efectos sobre la entidad","Mayor",IF(K13="Si el hecho llegara a presentarse, tendría desastrosas consecuencias o efectos sobre la entidad","Catastrófico")))))))))))))))))))))))))))))</f>
        <v>Leve</v>
      </c>
      <c r="M13" s="295" t="str">
        <f>IF(K13="El riesgo afecta la imagen de alguna área de la organización","20%",IF(K13="El riesgo afecta la imagen de la entidad internamente, de conocimiento general, nivel interno, alta dirección, contratista y/o de provedores","40%",IF(K13="El riesgo afecta la imagen de la entidad con algunos usuarios de relevancia frente al logro de los objetivos","60%",IF(K13="El riesgo afecta la imagen de de la entidad con efecto publicitario sostenido a nivel del sector justicia","80%",IF(K13="El riesgo afecta la imagen de la entidad a nivel nacional, con efecto publicitarios sostenible a nivel país","100%",IF(K13="Impacto que afecte la ejecución presupuestal en un valor ≥0,5%.","20%",IF(K13="Impacto que afecte la ejecución presupuestal en un valor ≥1%.","40%",IF(K13="Impacto que afecte la ejecución presupuestal en un valor ≥5%.","60%",IF(K13="Impacto que afecte la ejecución presupuestal en un valor ≥20%.","80%",IF(K13="Impacto que afecte la ejecución presupuestal en un valor ≥50%.","100%",IF(K13="Incumplimiento máximo del 5% de la meta planeada","20%",IF(K13="Incumplimiento máximo del 15% de la meta planeada","40%",IF(K13="Incumplimiento máximo del 20% de la meta planeada","60%",IF(K13="Incumplimiento máximo del 50% de la meta planeada","80%",IF(K13="Incumplimiento máximo del 80% de la meta planeada","100%",IF(K13="Cualquier afectación a la violacion de los derechos de los ciudadanos se considera con consecuencias altas","80%",IF(K13="Cualquier afectación a la violacion de los derechos de los ciudadanos se considera con consecuencias desastrosas","100%",IF(K13="Afecta la Prestación del Servicio de Administración de Justicia en 5%","20%",IF(K13="Afecta la Prestación del Servicio de Administración de Justicia en 10%","40%",IF(K13="Afecta la Prestación del Servicio de Administración de Justicia en 15%","60%",IF(K13="Afecta la Prestación del Servicio de Administración de Justicia en 20%","80%",IF(K13="Afecta la Prestación del Servicio de Administración de Justicia en más del 50%","100%",IF(K13="Cualquier acto indebido de los servidores judiciales genera altas consecuencias para la entidad","80%",IF(K13="Cualquier acto indebido de los servidores judiciales genera consecuencias desastrosas para la entidad","100%",IF(K13="Si el hecho llegara a presentarse, tendría consecuencias o efectos mínimos sobre la entidad","20%",IF(K13="Si el hecho llegara a presentarse, tendría bajo impacto o efecto sobre la entidad","40%",IF(K13="Si el hecho llegara a presentarse, tendría medianas consecuencias o efectos sobre la entidad","60%",IF(K13="Si el hecho llegara a presentarse, tendría altas consecuencias o efectos sobre la entidad","80%",IF(K13="Si el hecho llegara a presentarse, tendría desastrosas consecuencias o efectos sobre la entidad","100%")))))))))))))))))))))))))))))</f>
        <v>20%</v>
      </c>
      <c r="N13" s="295" t="str">
        <f>VLOOKUP((I13&amp;L13),Hoja1!$B$4:$C$28,2,0)</f>
        <v>Bajo</v>
      </c>
      <c r="O13" s="193">
        <v>1</v>
      </c>
      <c r="P13" s="189" t="s">
        <v>291</v>
      </c>
      <c r="Q13" s="193" t="str">
        <f t="shared" si="0"/>
        <v>Probabilidad</v>
      </c>
      <c r="R13" s="193" t="s">
        <v>269</v>
      </c>
      <c r="S13" s="193" t="s">
        <v>270</v>
      </c>
      <c r="T13" s="194">
        <f>VLOOKUP(R13&amp;S13,Hoja1!$Q$4:$R$9,2,0)</f>
        <v>0.45</v>
      </c>
      <c r="U13" s="193" t="s">
        <v>271</v>
      </c>
      <c r="V13" s="193" t="s">
        <v>272</v>
      </c>
      <c r="W13" s="193" t="s">
        <v>273</v>
      </c>
      <c r="X13" s="194">
        <f>IF(Q13="Probabilidad",($J$13*T13),IF(Q13="Impacto"," "))</f>
        <v>0.18000000000000002</v>
      </c>
      <c r="Y13" s="194" t="str">
        <f>IF(Z13&lt;=20%,'Tabla probabilidad'!$B$5,IF(Z13&lt;=40%,'Tabla probabilidad'!$B$6,IF(Z13&lt;=60%,'Tabla probabilidad'!$B$7,IF(Z13&lt;=80%,'Tabla probabilidad'!$B$8,IF(Z13&lt;=100%,'Tabla probabilidad'!$B$9)))))</f>
        <v>Baja</v>
      </c>
      <c r="Z13" s="194">
        <f>IF(R13="Preventivo",(J13-(J13*T13)),IF(R13="Detectivo",(J13-(J13*T13)),IF(R13="Correctivo",(J13))))</f>
        <v>0.22</v>
      </c>
      <c r="AA13" s="316" t="str">
        <f>IF(AB13&lt;=20%,'Tabla probabilidad'!$B$5,IF(AB13&lt;=40%,'Tabla probabilidad'!$B$6,IF(AB13&lt;=60%,'Tabla probabilidad'!$B$7,IF(AB13&lt;=80%,'Tabla probabilidad'!$B$8,IF(AB13&lt;=100%,'Tabla probabilidad'!$B$9)))))</f>
        <v>Baja</v>
      </c>
      <c r="AB13" s="316">
        <f>AVERAGE(Z13:Z15)</f>
        <v>0.22</v>
      </c>
      <c r="AC13" s="194" t="str">
        <f t="shared" si="1"/>
        <v>Leve</v>
      </c>
      <c r="AD13" s="194">
        <f>IF(Q13="Probabilidad",(($M$13-0)),IF(Q13="Impacto",($M$13-($M$13*T13))))</f>
        <v>0.2</v>
      </c>
      <c r="AE13" s="316" t="str">
        <f>IF(AF13&lt;=20%,"Leve",IF(AF13&lt;=40%,"Menor",IF(AF13&lt;=60%,"Moderado",IF(AF13&lt;=80%,"Mayor",IF(AF13&lt;=100%,"Catastrófico")))))</f>
        <v>Leve</v>
      </c>
      <c r="AF13" s="316">
        <f>AVERAGE(AD13:AD15)</f>
        <v>0.20000000000000004</v>
      </c>
      <c r="AG13" s="301" t="str">
        <f>VLOOKUP(AA13&amp;AE13,Hoja1!$B$4:$C$28,2,0)</f>
        <v>Bajo</v>
      </c>
      <c r="AH13" s="301" t="s">
        <v>274</v>
      </c>
      <c r="AI13" s="313" t="s">
        <v>275</v>
      </c>
      <c r="AJ13" s="301" t="s">
        <v>276</v>
      </c>
      <c r="AK13" s="327" t="s">
        <v>277</v>
      </c>
      <c r="AL13" s="327" t="s">
        <v>277</v>
      </c>
      <c r="AM13" s="324" t="s">
        <v>278</v>
      </c>
      <c r="AN13" s="295" t="s">
        <v>279</v>
      </c>
    </row>
    <row r="14" spans="1:298" ht="57.75" customHeight="1" x14ac:dyDescent="0.25">
      <c r="A14" s="295"/>
      <c r="B14" s="302"/>
      <c r="C14" s="295"/>
      <c r="D14" s="199" t="s">
        <v>292</v>
      </c>
      <c r="E14" s="314"/>
      <c r="F14" s="314"/>
      <c r="G14" s="295"/>
      <c r="H14" s="299"/>
      <c r="I14" s="318"/>
      <c r="J14" s="320"/>
      <c r="K14" s="295"/>
      <c r="L14" s="315"/>
      <c r="M14" s="315"/>
      <c r="N14" s="295"/>
      <c r="O14" s="193">
        <v>2</v>
      </c>
      <c r="P14" s="189" t="s">
        <v>293</v>
      </c>
      <c r="Q14" s="193" t="str">
        <f t="shared" si="0"/>
        <v>Probabilidad</v>
      </c>
      <c r="R14" s="193" t="s">
        <v>269</v>
      </c>
      <c r="S14" s="193" t="s">
        <v>270</v>
      </c>
      <c r="T14" s="194">
        <f>VLOOKUP(R14&amp;S14,Hoja1!$Q$4:$R$9,2,0)</f>
        <v>0.45</v>
      </c>
      <c r="U14" s="193" t="s">
        <v>271</v>
      </c>
      <c r="V14" s="193" t="s">
        <v>272</v>
      </c>
      <c r="W14" s="193" t="s">
        <v>273</v>
      </c>
      <c r="X14" s="194">
        <f>IF(Q14="Probabilidad",($J$13*T14),IF(Q14="Impacto"," "))</f>
        <v>0.18000000000000002</v>
      </c>
      <c r="Y14" s="194" t="str">
        <f>IF(Z14&lt;=20%,'Tabla probabilidad'!$B$5,IF(Z14&lt;=40%,'Tabla probabilidad'!$B$6,IF(Z14&lt;=60%,'Tabla probabilidad'!$B$7,IF(Z14&lt;=80%,'Tabla probabilidad'!$B$8,IF(Z14&lt;=100%,'Tabla probabilidad'!$B$9)))))</f>
        <v>Baja</v>
      </c>
      <c r="Z14" s="194">
        <f>IF(R14="Preventivo",(J13-(J13*T14)),IF(R14="Detectivo",(J13-(J13*T14)),IF(R14="Correctivo",(J13))))</f>
        <v>0.22</v>
      </c>
      <c r="AA14" s="317"/>
      <c r="AB14" s="317"/>
      <c r="AC14" s="194" t="str">
        <f t="shared" si="1"/>
        <v>Leve</v>
      </c>
      <c r="AD14" s="194">
        <f t="shared" ref="AD14:AD15" si="3">IF(Q14="Probabilidad",(($M$13-0)),IF(Q14="Impacto",($M$13-($M$13*T14))))</f>
        <v>0.2</v>
      </c>
      <c r="AE14" s="317"/>
      <c r="AF14" s="317"/>
      <c r="AG14" s="302"/>
      <c r="AH14" s="302"/>
      <c r="AI14" s="314"/>
      <c r="AJ14" s="302"/>
      <c r="AK14" s="302"/>
      <c r="AL14" s="302"/>
      <c r="AM14" s="325"/>
      <c r="AN14" s="295"/>
    </row>
    <row r="15" spans="1:298" ht="60" x14ac:dyDescent="0.25">
      <c r="A15" s="295"/>
      <c r="B15" s="302"/>
      <c r="C15" s="295"/>
      <c r="D15" s="199" t="s">
        <v>294</v>
      </c>
      <c r="E15" s="314"/>
      <c r="F15" s="314"/>
      <c r="G15" s="295"/>
      <c r="H15" s="299"/>
      <c r="I15" s="318"/>
      <c r="J15" s="320"/>
      <c r="K15" s="295"/>
      <c r="L15" s="315"/>
      <c r="M15" s="315"/>
      <c r="N15" s="295"/>
      <c r="O15" s="193">
        <v>3</v>
      </c>
      <c r="P15" s="189" t="s">
        <v>295</v>
      </c>
      <c r="Q15" s="193" t="str">
        <f t="shared" si="0"/>
        <v>Probabilidad</v>
      </c>
      <c r="R15" s="193" t="s">
        <v>269</v>
      </c>
      <c r="S15" s="193" t="s">
        <v>270</v>
      </c>
      <c r="T15" s="194">
        <f>VLOOKUP(R15&amp;S15,Hoja1!$Q$4:$R$9,2,0)</f>
        <v>0.45</v>
      </c>
      <c r="U15" s="193" t="s">
        <v>271</v>
      </c>
      <c r="V15" s="193" t="s">
        <v>272</v>
      </c>
      <c r="W15" s="193" t="s">
        <v>273</v>
      </c>
      <c r="X15" s="194">
        <f t="shared" ref="X15" si="4">IF(Q15="Probabilidad",($J$13*T15),IF(Q15="Impacto"," "))</f>
        <v>0.18000000000000002</v>
      </c>
      <c r="Y15" s="194" t="str">
        <f>IF(Z15&lt;=20%,'Tabla probabilidad'!$B$5,IF(Z15&lt;=40%,'Tabla probabilidad'!$B$6,IF(Z15&lt;=60%,'Tabla probabilidad'!$B$7,IF(Z15&lt;=80%,'Tabla probabilidad'!$B$8,IF(Z15&lt;=100%,'Tabla probabilidad'!$B$9)))))</f>
        <v>Baja</v>
      </c>
      <c r="Z15" s="194">
        <f>IF(R15="Preventivo",(J13-(J13*T15)),IF(R15="Detectivo",(J13-(J13*T15)),IF(R15="Correctivo",(J13))))</f>
        <v>0.22</v>
      </c>
      <c r="AA15" s="317"/>
      <c r="AB15" s="317"/>
      <c r="AC15" s="194" t="str">
        <f t="shared" si="1"/>
        <v>Leve</v>
      </c>
      <c r="AD15" s="194">
        <f t="shared" si="3"/>
        <v>0.2</v>
      </c>
      <c r="AE15" s="317"/>
      <c r="AF15" s="317"/>
      <c r="AG15" s="302"/>
      <c r="AH15" s="302"/>
      <c r="AI15" s="314"/>
      <c r="AJ15" s="302"/>
      <c r="AK15" s="302"/>
      <c r="AL15" s="302"/>
      <c r="AM15" s="325"/>
      <c r="AN15" s="295"/>
    </row>
    <row r="16" spans="1:298" ht="66.75" customHeight="1" x14ac:dyDescent="0.25">
      <c r="A16" s="297">
        <v>3</v>
      </c>
      <c r="B16" s="298" t="s">
        <v>296</v>
      </c>
      <c r="C16" s="297" t="s">
        <v>285</v>
      </c>
      <c r="D16" s="196" t="s">
        <v>297</v>
      </c>
      <c r="E16" s="307" t="s">
        <v>298</v>
      </c>
      <c r="F16" s="309" t="s">
        <v>299</v>
      </c>
      <c r="G16" s="297" t="s">
        <v>266</v>
      </c>
      <c r="H16" s="295">
        <v>4</v>
      </c>
      <c r="I16" s="318" t="str">
        <f>IF(H16&lt;=2,'Tabla probabilidad'!$B$5,IF(H16&lt;=24,'Tabla probabilidad'!$B$6,IF(H16&lt;=500,'Tabla probabilidad'!$B$7,IF(H16&lt;=5000,'Tabla probabilidad'!$B$8,IF(H16&gt;5000,'Tabla probabilidad'!$B$9)))))</f>
        <v>Baja</v>
      </c>
      <c r="J16" s="320">
        <f>IF(H16&lt;=2,'Tabla probabilidad'!$D$5,IF(H16&lt;=24,'Tabla probabilidad'!$D$6,IF(H16&lt;=500,'Tabla probabilidad'!$D$7,IF(H16&lt;=5000,'Tabla probabilidad'!$D$8,IF(H16&gt;5000,'Tabla probabilidad'!$D$9)))))</f>
        <v>0.4</v>
      </c>
      <c r="K16" s="295" t="s">
        <v>300</v>
      </c>
      <c r="L16" s="295" t="str">
        <f>IF(K16="El riesgo afecta la imagen de alguna área de la organización","Leve",IF(K16="El riesgo afecta la imagen de la entidad internamente, de conocimiento general, nivel interno, alta dirección, contratista y/o de provedores","Menor",IF(K16="El riesgo afecta la imagen de la entidad con algunos usuarios de relevancia frente al logro de los objetivos","Moderado",IF(K16="El riesgo afecta la imagen de de la entidad con efecto publicitario sostenido a nivel del sector justicia","Mayor",IF(K16="El riesgo afecta la imagen de la entidad a nivel nacional, con efecto publicitarios sostenible a nivel país","Catastrófico",IF(K16="Impacto que afecte la ejecución presupuestal en un valor ≥0,5%.","Leve",IF(K16="Impacto que afecte la ejecución presupuestal en un valor ≥1%.","Menor",IF(K16="Impacto que afecte la ejecución presupuestal en un valor ≥5%.","Moderado",IF(K16="Impacto que afecte la ejecución presupuestal en un valor ≥20%.","Mayor",IF(K16="Impacto que afecte la ejecución presupuestal en un valor ≥50%.","Catastrófico",IF(K16="Incumplimiento máximo del 5% de la meta planeada","Leve",IF(K16="Incumplimiento máximo del 15% de la meta planeada","Menor",IF(K16="Incumplimiento máximo del 20% de la meta planeada","Moderado",IF(K16="Incumplimiento máximo del 50% de la meta planeada","Mayor",IF(K16="Incumplimiento máximo del 80% de la meta planeada","Catastrófico",IF(K16="Cualquier afectación a la violacion de los derechos de los ciudadanos se considera con consecuencias altas","Mayor",IF(K16="Cualquier afectación a la violacion de los derechos de los ciudadanos se considera con consecuencias desastrosas","Catastrófico",IF(K16="Afecta la Prestación del Servicio de Administración de Justicia en 5%","Leve",IF(K16="Afecta la Prestación del Servicio de Administración de Justicia en 10%","Menor",IF(K16="Afecta la Prestación del Servicio de Administración de Justicia en 15%","Moderado",IF(K16="Afecta la Prestación del Servicio de Administración de Justicia en 20%","Mayor",IF(K16="Afecta la Prestación del Servicio de Administración de Justicia en más del 50%","Catastrófico",IF(K16="Cualquier acto indebido de los servidores judiciales genera altas consecuencias para la entidad","Mayor",IF(K16="Cualquier acto indebido de los servidores judiciales genera consecuencias desastrosas para la entidad","Catastrófico",IF(K16="Si el hecho llegara a presentarse, tendría consecuencias o efectos mínimos sobre la entidad","Leve",IF(K16="Si el hecho llegara a presentarse, tendría bajo impacto o efecto sobre la entidad","Menor",IF(K16="Si el hecho llegara a presentarse, tendría medianas consecuencias o efectos sobre la entidad","Moderado",IF(K16="Si el hecho llegara a presentarse, tendría altas consecuencias o efectos sobre la entidad","Mayor",IF(K16="Si el hecho llegara a presentarse, tendría desastrosas consecuencias o efectos sobre la entidad","Catastrófico")))))))))))))))))))))))))))))</f>
        <v>Leve</v>
      </c>
      <c r="M16" s="295" t="str">
        <f>IF(K16="El riesgo afecta la imagen de alguna área de la organización","20%",IF(K16="El riesgo afecta la imagen de la entidad internamente, de conocimiento general, nivel interno, alta dirección, contratista y/o de provedores","40%",IF(K16="El riesgo afecta la imagen de la entidad con algunos usuarios de relevancia frente al logro de los objetivos","60%",IF(K16="El riesgo afecta la imagen de de la entidad con efecto publicitario sostenido a nivel del sector justicia","80%",IF(K16="El riesgo afecta la imagen de la entidad a nivel nacional, con efecto publicitarios sostenible a nivel país","100%",IF(K16="Impacto que afecte la ejecución presupuestal en un valor ≥0,5%.","20%",IF(K16="Impacto que afecte la ejecución presupuestal en un valor ≥1%.","40%",IF(K16="Impacto que afecte la ejecución presupuestal en un valor ≥5%.","60%",IF(K16="Impacto que afecte la ejecución presupuestal en un valor ≥20%.","80%",IF(K16="Impacto que afecte la ejecución presupuestal en un valor ≥50%.","100%",IF(K16="Incumplimiento máximo del 5% de la meta planeada","20%",IF(K16="Incumplimiento máximo del 15% de la meta planeada","40%",IF(K16="Incumplimiento máximo del 20% de la meta planeada","60%",IF(K16="Incumplimiento máximo del 50% de la meta planeada","80%",IF(K16="Incumplimiento máximo del 80% de la meta planeada","100%",IF(K16="Cualquier afectación a la violacion de los derechos de los ciudadanos se considera con consecuencias altas","80%",IF(K16="Cualquier afectación a la violacion de los derechos de los ciudadanos se considera con consecuencias desastrosas","100%",IF(K16="Afecta la Prestación del Servicio de Administración de Justicia en 5%","20%",IF(K16="Afecta la Prestación del Servicio de Administración de Justicia en 10%","40%",IF(K16="Afecta la Prestación del Servicio de Administración de Justicia en 15%","60%",IF(K16="Afecta la Prestación del Servicio de Administración de Justicia en 20%","80%",IF(K16="Afecta la Prestación del Servicio de Administración de Justicia en más del 50%","100%",IF(K16="Cualquier acto indebido de los servidores judiciales genera altas consecuencias para la entidad","80%",IF(K16="Cualquier acto indebido de los servidores judiciales genera consecuencias desastrosas para la entidad","100%",IF(K16="Si el hecho llegara a presentarse, tendría consecuencias o efectos mínimos sobre la entidad","20%",IF(K16="Si el hecho llegara a presentarse, tendría bajo impacto o efecto sobre la entidad","40%",IF(K16="Si el hecho llegara a presentarse, tendría medianas consecuencias o efectos sobre la entidad","60%",IF(K16="Si el hecho llegara a presentarse, tendría altas consecuencias o efectos sobre la entidad","80%",IF(K16="Si el hecho llegara a presentarse, tendría desastrosas consecuencias o efectos sobre la entidad","100%")))))))))))))))))))))))))))))</f>
        <v>20%</v>
      </c>
      <c r="N16" s="295" t="str">
        <f>VLOOKUP((I16&amp;L16),Hoja1!$B$4:$C$28,2,0)</f>
        <v>Bajo</v>
      </c>
      <c r="O16" s="193">
        <v>1</v>
      </c>
      <c r="P16" s="189" t="s">
        <v>301</v>
      </c>
      <c r="Q16" s="193" t="str">
        <f t="shared" si="0"/>
        <v>Probabilidad</v>
      </c>
      <c r="R16" s="193" t="s">
        <v>269</v>
      </c>
      <c r="S16" s="193" t="s">
        <v>270</v>
      </c>
      <c r="T16" s="194">
        <f>VLOOKUP(R16&amp;S16,Hoja1!$Q$4:$R$9,2,0)</f>
        <v>0.45</v>
      </c>
      <c r="U16" s="193" t="s">
        <v>271</v>
      </c>
      <c r="V16" s="193" t="s">
        <v>272</v>
      </c>
      <c r="W16" s="193" t="s">
        <v>273</v>
      </c>
      <c r="X16" s="194">
        <f>IF(Q16="Probabilidad",($J$16*T16),IF(Q16="Impacto"," "))</f>
        <v>0.18000000000000002</v>
      </c>
      <c r="Y16" s="194" t="str">
        <f>IF(Z16&lt;=20%,'Tabla probabilidad'!$B$5,IF(Z16&lt;=40%,'Tabla probabilidad'!$B$6,IF(Z16&lt;=60%,'Tabla probabilidad'!$B$7,IF(Z16&lt;=80%,'Tabla probabilidad'!$B$8,IF(Z16&lt;=100%,'Tabla probabilidad'!$B$9)))))</f>
        <v>Baja</v>
      </c>
      <c r="Z16" s="194">
        <f>IF(R16="Preventivo",(J16-(J16*T16)),IF(R16="Detectivo",(J16-(J16*T16)),IF(R16="Correctivo",(J16))))</f>
        <v>0.22</v>
      </c>
      <c r="AA16" s="316" t="str">
        <f>IF(AB16&lt;=20%,'Tabla probabilidad'!$B$5,IF(AB16&lt;=40%,'Tabla probabilidad'!$B$6,IF(AB16&lt;=60%,'Tabla probabilidad'!$B$7,IF(AB16&lt;=80%,'Tabla probabilidad'!$B$8,IF(AB16&lt;=100%,'Tabla probabilidad'!$B$9)))))</f>
        <v>Baja</v>
      </c>
      <c r="AB16" s="316">
        <f>AVERAGE(Z16:Z19)</f>
        <v>0.22</v>
      </c>
      <c r="AC16" s="194" t="str">
        <f t="shared" si="1"/>
        <v>Leve</v>
      </c>
      <c r="AD16" s="194">
        <f>IF(Q16="Probabilidad",(($M$16-0)),IF(Q16="Impacto",($M$16-($M$16*T16))))</f>
        <v>0.2</v>
      </c>
      <c r="AE16" s="316" t="str">
        <f>IF(AF16&lt;=20%,"Leve",IF(AF16&lt;=40%,"Menor",IF(AF16&lt;=60%,"Moderado",IF(AF16&lt;=80%,"Mayor",IF(AF16&lt;=100%,"Catastrófico")))))</f>
        <v>Leve</v>
      </c>
      <c r="AF16" s="316">
        <f>AVERAGE(AD16:AD19)</f>
        <v>0.2</v>
      </c>
      <c r="AG16" s="301" t="str">
        <f>VLOOKUP(AA16&amp;AE16,Hoja1!$B$4:$C$28,2,0)</f>
        <v>Bajo</v>
      </c>
      <c r="AH16" s="301" t="s">
        <v>274</v>
      </c>
      <c r="AI16" s="301" t="s">
        <v>275</v>
      </c>
      <c r="AJ16" s="301" t="s">
        <v>276</v>
      </c>
      <c r="AK16" s="301" t="s">
        <v>277</v>
      </c>
      <c r="AL16" s="301" t="s">
        <v>277</v>
      </c>
      <c r="AM16" s="324" t="s">
        <v>278</v>
      </c>
      <c r="AN16" s="295" t="s">
        <v>279</v>
      </c>
    </row>
    <row r="17" spans="1:40" ht="69" customHeight="1" x14ac:dyDescent="0.25">
      <c r="A17" s="297"/>
      <c r="B17" s="299"/>
      <c r="C17" s="297"/>
      <c r="D17" s="136" t="s">
        <v>302</v>
      </c>
      <c r="E17" s="308"/>
      <c r="F17" s="310"/>
      <c r="G17" s="297"/>
      <c r="H17" s="295"/>
      <c r="I17" s="318"/>
      <c r="J17" s="320"/>
      <c r="K17" s="295"/>
      <c r="L17" s="315"/>
      <c r="M17" s="315"/>
      <c r="N17" s="295"/>
      <c r="O17" s="193">
        <v>2</v>
      </c>
      <c r="P17" s="188" t="s">
        <v>303</v>
      </c>
      <c r="Q17" s="193" t="str">
        <f t="shared" si="0"/>
        <v>Probabilidad</v>
      </c>
      <c r="R17" s="193" t="s">
        <v>269</v>
      </c>
      <c r="S17" s="193" t="s">
        <v>270</v>
      </c>
      <c r="T17" s="194">
        <f>VLOOKUP(R17&amp;S17,Hoja1!$Q$4:$R$9,2,0)</f>
        <v>0.45</v>
      </c>
      <c r="U17" s="193" t="s">
        <v>271</v>
      </c>
      <c r="V17" s="193" t="s">
        <v>272</v>
      </c>
      <c r="W17" s="193" t="s">
        <v>273</v>
      </c>
      <c r="X17" s="194">
        <f>IF(Q17="Probabilidad",($J$16*T17),IF(Q17="Impacto"," "))</f>
        <v>0.18000000000000002</v>
      </c>
      <c r="Y17" s="194" t="str">
        <f>IF(Z17&lt;=20%,'Tabla probabilidad'!$B$5,IF(Z17&lt;=40%,'Tabla probabilidad'!$B$6,IF(Z17&lt;=60%,'Tabla probabilidad'!$B$7,IF(Z17&lt;=80%,'Tabla probabilidad'!$B$8,IF(Z17&lt;=100%,'Tabla probabilidad'!$B$9)))))</f>
        <v>Baja</v>
      </c>
      <c r="Z17" s="194">
        <f>IF(R17="Preventivo",(J16-(J16*T17)),IF(R17="Detectivo",(J16-(J16*T17)),IF(R17="Correctivo",(J16))))</f>
        <v>0.22</v>
      </c>
      <c r="AA17" s="317"/>
      <c r="AB17" s="317"/>
      <c r="AC17" s="194" t="str">
        <f t="shared" si="1"/>
        <v>Leve</v>
      </c>
      <c r="AD17" s="194">
        <f>IF(Q17="Probabilidad",(($M$16-0)),IF(Q17="Impacto",($M$16-($M$16*T17))))</f>
        <v>0.2</v>
      </c>
      <c r="AE17" s="317"/>
      <c r="AF17" s="317"/>
      <c r="AG17" s="302"/>
      <c r="AH17" s="302"/>
      <c r="AI17" s="302"/>
      <c r="AJ17" s="302"/>
      <c r="AK17" s="302"/>
      <c r="AL17" s="302"/>
      <c r="AM17" s="325"/>
      <c r="AN17" s="295"/>
    </row>
    <row r="18" spans="1:40" ht="75.75" customHeight="1" x14ac:dyDescent="0.25">
      <c r="A18" s="297"/>
      <c r="B18" s="299"/>
      <c r="C18" s="297"/>
      <c r="D18" s="136" t="s">
        <v>304</v>
      </c>
      <c r="E18" s="308"/>
      <c r="F18" s="310"/>
      <c r="G18" s="297"/>
      <c r="H18" s="295"/>
      <c r="I18" s="318"/>
      <c r="J18" s="320"/>
      <c r="K18" s="295"/>
      <c r="L18" s="315"/>
      <c r="M18" s="315"/>
      <c r="N18" s="295"/>
      <c r="O18" s="193">
        <v>3</v>
      </c>
      <c r="P18" s="189" t="s">
        <v>305</v>
      </c>
      <c r="Q18" s="193" t="str">
        <f t="shared" si="0"/>
        <v>Probabilidad</v>
      </c>
      <c r="R18" s="193" t="s">
        <v>269</v>
      </c>
      <c r="S18" s="193" t="s">
        <v>270</v>
      </c>
      <c r="T18" s="194">
        <f>VLOOKUP(R18&amp;S18,Hoja1!$Q$4:$R$9,2,0)</f>
        <v>0.45</v>
      </c>
      <c r="U18" s="193" t="s">
        <v>271</v>
      </c>
      <c r="V18" s="193" t="s">
        <v>272</v>
      </c>
      <c r="W18" s="193" t="s">
        <v>273</v>
      </c>
      <c r="X18" s="194">
        <f>IF(Q18="Probabilidad",($J$16*T18),IF(Q18="Impacto"," "))</f>
        <v>0.18000000000000002</v>
      </c>
      <c r="Y18" s="194" t="str">
        <f>IF(Z18&lt;=20%,'Tabla probabilidad'!$B$5,IF(Z18&lt;=40%,'Tabla probabilidad'!$B$6,IF(Z18&lt;=60%,'Tabla probabilidad'!$B$7,IF(Z18&lt;=80%,'Tabla probabilidad'!$B$8,IF(Z18&lt;=100%,'Tabla probabilidad'!$B$9)))))</f>
        <v>Baja</v>
      </c>
      <c r="Z18" s="194">
        <f>IF(R18="Preventivo",(J16-(J16*T18)),IF(R18="Detectivo",(J16-(J16*T18)),IF(R18="Correctivo",(J16))))</f>
        <v>0.22</v>
      </c>
      <c r="AA18" s="317"/>
      <c r="AB18" s="317"/>
      <c r="AC18" s="194" t="str">
        <f t="shared" si="1"/>
        <v>Leve</v>
      </c>
      <c r="AD18" s="194">
        <f>IF(Q18="Probabilidad",(($M$16-0)),IF(Q18="Impacto",($M$16-($M$16*T18))))</f>
        <v>0.2</v>
      </c>
      <c r="AE18" s="317"/>
      <c r="AF18" s="317"/>
      <c r="AG18" s="302"/>
      <c r="AH18" s="302"/>
      <c r="AI18" s="302"/>
      <c r="AJ18" s="302"/>
      <c r="AK18" s="302"/>
      <c r="AL18" s="302"/>
      <c r="AM18" s="325"/>
      <c r="AN18" s="295"/>
    </row>
    <row r="19" spans="1:40" ht="64.5" customHeight="1" x14ac:dyDescent="0.25">
      <c r="A19" s="297"/>
      <c r="B19" s="300"/>
      <c r="C19" s="297"/>
      <c r="D19" s="197" t="s">
        <v>306</v>
      </c>
      <c r="E19" s="322"/>
      <c r="F19" s="323"/>
      <c r="G19" s="297"/>
      <c r="H19" s="295"/>
      <c r="I19" s="318"/>
      <c r="J19" s="320"/>
      <c r="K19" s="295"/>
      <c r="L19" s="315"/>
      <c r="M19" s="315"/>
      <c r="N19" s="295"/>
      <c r="O19" s="193">
        <v>4</v>
      </c>
      <c r="P19" s="190" t="s">
        <v>307</v>
      </c>
      <c r="Q19" s="193" t="str">
        <f t="shared" si="0"/>
        <v>Probabilidad</v>
      </c>
      <c r="R19" s="193" t="s">
        <v>269</v>
      </c>
      <c r="S19" s="193" t="s">
        <v>270</v>
      </c>
      <c r="T19" s="194">
        <f>VLOOKUP(R19&amp;S19,Hoja1!$Q$4:$R$9,2,0)</f>
        <v>0.45</v>
      </c>
      <c r="U19" s="193" t="s">
        <v>271</v>
      </c>
      <c r="V19" s="193" t="s">
        <v>272</v>
      </c>
      <c r="W19" s="193" t="s">
        <v>273</v>
      </c>
      <c r="X19" s="194">
        <f>IF(Q19="Probabilidad",($J$16*T19),IF(Q19="Impacto"," "))</f>
        <v>0.18000000000000002</v>
      </c>
      <c r="Y19" s="194" t="str">
        <f>IF(Z19&lt;=20%,'Tabla probabilidad'!$B$5,IF(Z19&lt;=40%,'Tabla probabilidad'!$B$6,IF(Z19&lt;=60%,'Tabla probabilidad'!$B$7,IF(Z19&lt;=80%,'Tabla probabilidad'!$B$8,IF(Z19&lt;=100%,'Tabla probabilidad'!$B$9)))))</f>
        <v>Baja</v>
      </c>
      <c r="Z19" s="194">
        <f>IF(R19="Preventivo",(J16-(J16*T19)),IF(R19="Detectivo",(J16-(J16*T19)),IF(R19="Correctivo",(J16))))</f>
        <v>0.22</v>
      </c>
      <c r="AA19" s="321"/>
      <c r="AB19" s="321"/>
      <c r="AC19" s="194" t="str">
        <f t="shared" si="1"/>
        <v>Leve</v>
      </c>
      <c r="AD19" s="194">
        <f>IF(Q19="Probabilidad",(($M$16-0)),IF(Q19="Impacto",($M$16-($M$16*T19))))</f>
        <v>0.2</v>
      </c>
      <c r="AE19" s="321"/>
      <c r="AF19" s="321"/>
      <c r="AG19" s="303"/>
      <c r="AH19" s="303"/>
      <c r="AI19" s="303"/>
      <c r="AJ19" s="303"/>
      <c r="AK19" s="303"/>
      <c r="AL19" s="303"/>
      <c r="AM19" s="326"/>
      <c r="AN19" s="295"/>
    </row>
    <row r="20" spans="1:40" ht="57" customHeight="1" x14ac:dyDescent="0.25">
      <c r="A20" s="297">
        <v>4</v>
      </c>
      <c r="B20" s="298" t="s">
        <v>308</v>
      </c>
      <c r="C20" s="297" t="s">
        <v>285</v>
      </c>
      <c r="D20" s="195" t="s">
        <v>309</v>
      </c>
      <c r="E20" s="307" t="s">
        <v>310</v>
      </c>
      <c r="F20" s="309" t="s">
        <v>311</v>
      </c>
      <c r="G20" s="297" t="s">
        <v>266</v>
      </c>
      <c r="H20" s="297">
        <v>4</v>
      </c>
      <c r="I20" s="318" t="str">
        <f>IF(H20&lt;=2,'Tabla probabilidad'!$B$5,IF(H20&lt;=24,'Tabla probabilidad'!$B$6,IF(H20&lt;=500,'Tabla probabilidad'!$B$7,IF(H20&lt;=5000,'Tabla probabilidad'!$B$8,IF(H20&gt;5000,'Tabla probabilidad'!$B$9)))))</f>
        <v>Baja</v>
      </c>
      <c r="J20" s="320">
        <f>IF(H20&lt;=2,'Tabla probabilidad'!$D$5,IF(H20&lt;=24,'Tabla probabilidad'!$D$6,IF(H20&lt;=500,'Tabla probabilidad'!$D$7,IF(H20&lt;=5000,'Tabla probabilidad'!$D$8,IF(H20&gt;5000,'Tabla probabilidad'!$D$9)))))</f>
        <v>0.4</v>
      </c>
      <c r="K20" s="295" t="s">
        <v>267</v>
      </c>
      <c r="L20" s="295" t="str">
        <f>IF(K20="El riesgo afecta la imagen de alguna área de la organización","Leve",IF(K20="El riesgo afecta la imagen de la entidad internamente, de conocimiento general, nivel interno, alta dirección, contratista y/o de provedores","Menor",IF(K20="El riesgo afecta la imagen de la entidad con algunos usuarios de relevancia frente al logro de los objetivos","Moderado",IF(K20="El riesgo afecta la imagen de de la entidad con efecto publicitario sostenido a nivel del sector justicia","Mayor",IF(K20="El riesgo afecta la imagen de la entidad a nivel nacional, con efecto publicitarios sostenible a nivel país","Catastrófico",IF(K20="Impacto que afecte la ejecución presupuestal en un valor ≥0,5%.","Leve",IF(K20="Impacto que afecte la ejecución presupuestal en un valor ≥1%.","Menor",IF(K20="Impacto que afecte la ejecución presupuestal en un valor ≥5%.","Moderado",IF(K20="Impacto que afecte la ejecución presupuestal en un valor ≥20%.","Mayor",IF(K20="Impacto que afecte la ejecución presupuestal en un valor ≥50%.","Catastrófico",IF(K20="Incumplimiento máximo del 5% de la meta planeada","Leve",IF(K20="Incumplimiento máximo del 15% de la meta planeada","Menor",IF(K20="Incumplimiento máximo del 20% de la meta planeada","Moderado",IF(K20="Incumplimiento máximo del 50% de la meta planeada","Mayor",IF(K20="Incumplimiento máximo del 80% de la meta planeada","Catastrófico",IF(K20="Cualquier afectación a la violacion de los derechos de los ciudadanos se considera con consecuencias altas","Mayor",IF(K20="Cualquier afectación a la violacion de los derechos de los ciudadanos se considera con consecuencias desastrosas","Catastrófico",IF(K20="Afecta la Prestación del Servicio de Administración de Justicia en 5%","Leve",IF(K20="Afecta la Prestación del Servicio de Administración de Justicia en 10%","Menor",IF(K20="Afecta la Prestación del Servicio de Administración de Justicia en 15%","Moderado",IF(K20="Afecta la Prestación del Servicio de Administración de Justicia en 20%","Mayor",IF(K20="Afecta la Prestación del Servicio de Administración de Justicia en más del 50%","Catastrófico",IF(K20="Cualquier acto indebido de los servidores judiciales genera altas consecuencias para la entidad","Mayor",IF(K20="Cualquier acto indebido de los servidores judiciales genera consecuencias desastrosas para la entidad","Catastrófico",IF(K20="Si el hecho llegara a presentarse, tendría consecuencias o efectos mínimos sobre la entidad","Leve",IF(K20="Si el hecho llegara a presentarse, tendría bajo impacto o efecto sobre la entidad","Menor",IF(K20="Si el hecho llegara a presentarse, tendría medianas consecuencias o efectos sobre la entidad","Moderado",IF(K20="Si el hecho llegara a presentarse, tendría altas consecuencias o efectos sobre la entidad","Mayor",IF(K20="Si el hecho llegara a presentarse, tendría desastrosas consecuencias o efectos sobre la entidad","Catastrófico")))))))))))))))))))))))))))))</f>
        <v>Menor</v>
      </c>
      <c r="M20" s="295" t="str">
        <f>IF(K20="El riesgo afecta la imagen de alguna área de la organización","20%",IF(K20="El riesgo afecta la imagen de la entidad internamente, de conocimiento general, nivel interno, alta dirección, contratista y/o de provedores","40%",IF(K20="El riesgo afecta la imagen de la entidad con algunos usuarios de relevancia frente al logro de los objetivos","60%",IF(K20="El riesgo afecta la imagen de de la entidad con efecto publicitario sostenido a nivel del sector justicia","80%",IF(K20="El riesgo afecta la imagen de la entidad a nivel nacional, con efecto publicitarios sostenible a nivel país","100%",IF(K20="Impacto que afecte la ejecución presupuestal en un valor ≥0,5%.","20%",IF(K20="Impacto que afecte la ejecución presupuestal en un valor ≥1%.","40%",IF(K20="Impacto que afecte la ejecución presupuestal en un valor ≥5%.","60%",IF(K20="Impacto que afecte la ejecución presupuestal en un valor ≥20%.","80%",IF(K20="Impacto que afecte la ejecución presupuestal en un valor ≥50%.","100%",IF(K20="Incumplimiento máximo del 5% de la meta planeada","20%",IF(K20="Incumplimiento máximo del 15% de la meta planeada","40%",IF(K20="Incumplimiento máximo del 20% de la meta planeada","60%",IF(K20="Incumplimiento máximo del 50% de la meta planeada","80%",IF(K20="Incumplimiento máximo del 80% de la meta planeada","100%",IF(K20="Cualquier afectación a la violacion de los derechos de los ciudadanos se considera con consecuencias altas","80%",IF(K20="Cualquier afectación a la violacion de los derechos de los ciudadanos se considera con consecuencias desastrosas","100%",IF(K20="Afecta la Prestación del Servicio de Administración de Justicia en 5%","20%",IF(K20="Afecta la Prestación del Servicio de Administración de Justicia en 10%","40%",IF(K20="Afecta la Prestación del Servicio de Administración de Justicia en 15%","60%",IF(K20="Afecta la Prestación del Servicio de Administración de Justicia en 20%","80%",IF(K20="Afecta la Prestación del Servicio de Administración de Justicia en más del 50%","100%",IF(K20="Cualquier acto indebido de los servidores judiciales genera altas consecuencias para la entidad","80%",IF(K20="Cualquier acto indebido de los servidores judiciales genera consecuencias desastrosas para la entidad","100%",IF(K20="Si el hecho llegara a presentarse, tendría consecuencias o efectos mínimos sobre la entidad","20%",IF(K20="Si el hecho llegara a presentarse, tendría bajo impacto o efecto sobre la entidad","40%",IF(K20="Si el hecho llegara a presentarse, tendría medianas consecuencias o efectos sobre la entidad","60%",IF(K20="Si el hecho llegara a presentarse, tendría altas consecuencias o efectos sobre la entidad","80%",IF(K20="Si el hecho llegara a presentarse, tendría desastrosas consecuencias o efectos sobre la entidad","100%")))))))))))))))))))))))))))))</f>
        <v>40%</v>
      </c>
      <c r="N20" s="295" t="str">
        <f>VLOOKUP((I20&amp;L20),Hoja1!$B$4:$C$28,2,0)</f>
        <v>Moderado</v>
      </c>
      <c r="O20" s="193">
        <v>1</v>
      </c>
      <c r="P20" s="189" t="s">
        <v>312</v>
      </c>
      <c r="Q20" s="193" t="str">
        <f t="shared" si="0"/>
        <v>Probabilidad</v>
      </c>
      <c r="R20" s="193" t="s">
        <v>269</v>
      </c>
      <c r="S20" s="193" t="s">
        <v>270</v>
      </c>
      <c r="T20" s="194">
        <f>VLOOKUP(R20&amp;S20,Hoja1!$Q$4:$R$9,2,0)</f>
        <v>0.45</v>
      </c>
      <c r="U20" s="193" t="s">
        <v>271</v>
      </c>
      <c r="V20" s="193" t="s">
        <v>272</v>
      </c>
      <c r="W20" s="193" t="s">
        <v>273</v>
      </c>
      <c r="X20" s="194">
        <f>IF(Q20="Probabilidad",($J$20*T20),IF(Q20="Impacto"," "))</f>
        <v>0.18000000000000002</v>
      </c>
      <c r="Y20" s="194" t="str">
        <f>IF(Z20&lt;=20%,'Tabla probabilidad'!$B$5,IF(Z20&lt;=40%,'Tabla probabilidad'!$B$6,IF(Z20&lt;=60%,'Tabla probabilidad'!$B$7,IF(Z20&lt;=80%,'Tabla probabilidad'!$B$8,IF(Z20&lt;=100%,'Tabla probabilidad'!$B$9)))))</f>
        <v>Baja</v>
      </c>
      <c r="Z20" s="194">
        <f>IF(R20="Preventivo",(J20-(J20*T20)),IF(R20="Detectivo",(J20-(J20*T20)),IF(R20="Correctivo",(J20))))</f>
        <v>0.22</v>
      </c>
      <c r="AA20" s="316" t="str">
        <f>IF(AB20&lt;=20%,'Tabla probabilidad'!$B$5,IF(AB20&lt;=40%,'Tabla probabilidad'!$B$6,IF(AB20&lt;=60%,'Tabla probabilidad'!$B$7,IF(AB20&lt;=80%,'Tabla probabilidad'!$B$8,IF(AB20&lt;=100%,'Tabla probabilidad'!$B$9)))))</f>
        <v>Baja</v>
      </c>
      <c r="AB20" s="316">
        <f>AVERAGE(Z20:Z23)</f>
        <v>0.23</v>
      </c>
      <c r="AC20" s="194" t="str">
        <f t="shared" si="1"/>
        <v>Menor</v>
      </c>
      <c r="AD20" s="194">
        <f>IF(Q20="Probabilidad",(($M$20-0)),IF(Q20="Impacto",($M$20-($M$20*T20))))</f>
        <v>0.4</v>
      </c>
      <c r="AE20" s="316" t="str">
        <f>IF(AF20&lt;=20%,"Leve",IF(AF20&lt;=40%,"Menor",IF(AF20&lt;=60%,"Moderado",IF(AF20&lt;=80%,"Mayor",IF(AF20&lt;=100%,"Catastrófico")))))</f>
        <v>Menor</v>
      </c>
      <c r="AF20" s="316">
        <f>AVERAGE(AD20:AD23)</f>
        <v>0.4</v>
      </c>
      <c r="AG20" s="301" t="str">
        <f>VLOOKUP(AA20&amp;AE20,Hoja1!$B$4:$C$28,2,0)</f>
        <v>Moderado</v>
      </c>
      <c r="AH20" s="301" t="s">
        <v>274</v>
      </c>
      <c r="AI20" s="301" t="s">
        <v>275</v>
      </c>
      <c r="AJ20" s="301" t="s">
        <v>276</v>
      </c>
      <c r="AK20" s="301" t="s">
        <v>277</v>
      </c>
      <c r="AL20" s="301" t="s">
        <v>277</v>
      </c>
      <c r="AM20" s="301" t="s">
        <v>278</v>
      </c>
      <c r="AN20" s="295" t="s">
        <v>279</v>
      </c>
    </row>
    <row r="21" spans="1:40" ht="57.75" customHeight="1" x14ac:dyDescent="0.25">
      <c r="A21" s="297"/>
      <c r="B21" s="299"/>
      <c r="C21" s="297"/>
      <c r="D21" s="195" t="s">
        <v>313</v>
      </c>
      <c r="E21" s="308"/>
      <c r="F21" s="310"/>
      <c r="G21" s="297"/>
      <c r="H21" s="297"/>
      <c r="I21" s="318"/>
      <c r="J21" s="320"/>
      <c r="K21" s="295"/>
      <c r="L21" s="315"/>
      <c r="M21" s="315"/>
      <c r="N21" s="295"/>
      <c r="O21" s="193">
        <v>2</v>
      </c>
      <c r="P21" s="189" t="s">
        <v>314</v>
      </c>
      <c r="Q21" s="193" t="str">
        <f t="shared" si="0"/>
        <v>Probabilidad</v>
      </c>
      <c r="R21" s="193" t="s">
        <v>269</v>
      </c>
      <c r="S21" s="193" t="s">
        <v>270</v>
      </c>
      <c r="T21" s="194">
        <f>VLOOKUP(R21&amp;S21,Hoja1!$Q$4:$R$9,2,0)</f>
        <v>0.45</v>
      </c>
      <c r="U21" s="193" t="s">
        <v>271</v>
      </c>
      <c r="V21" s="193" t="s">
        <v>272</v>
      </c>
      <c r="W21" s="193" t="s">
        <v>273</v>
      </c>
      <c r="X21" s="194">
        <f t="shared" ref="X21:X23" si="5">IF(Q21="Probabilidad",($J$20*T21),IF(Q21="Impacto"," "))</f>
        <v>0.18000000000000002</v>
      </c>
      <c r="Y21" s="194" t="str">
        <f>IF(Z21&lt;=20%,'Tabla probabilidad'!$B$5,IF(Z21&lt;=40%,'Tabla probabilidad'!$B$6,IF(Z21&lt;=60%,'Tabla probabilidad'!$B$7,IF(Z21&lt;=80%,'Tabla probabilidad'!$B$8,IF(Z21&lt;=100%,'Tabla probabilidad'!$B$9)))))</f>
        <v>Baja</v>
      </c>
      <c r="Z21" s="194">
        <f>IF(R21="Preventivo",(J20-(J20*T21)),IF(R21="Detectivo",(J20-(J20*T21)),IF(R21="Correctivo",(J20))))</f>
        <v>0.22</v>
      </c>
      <c r="AA21" s="317"/>
      <c r="AB21" s="317"/>
      <c r="AC21" s="194" t="str">
        <f t="shared" si="1"/>
        <v>Menor</v>
      </c>
      <c r="AD21" s="194">
        <f t="shared" ref="AD21:AD23" si="6">IF(Q21="Probabilidad",(($M$20-0)),IF(Q21="Impacto",($M$20-($M$20*T21))))</f>
        <v>0.4</v>
      </c>
      <c r="AE21" s="317"/>
      <c r="AF21" s="317"/>
      <c r="AG21" s="302"/>
      <c r="AH21" s="302"/>
      <c r="AI21" s="302"/>
      <c r="AJ21" s="302"/>
      <c r="AK21" s="302"/>
      <c r="AL21" s="302"/>
      <c r="AM21" s="302"/>
      <c r="AN21" s="295"/>
    </row>
    <row r="22" spans="1:40" ht="75" x14ac:dyDescent="0.25">
      <c r="A22" s="297"/>
      <c r="B22" s="299"/>
      <c r="C22" s="297"/>
      <c r="D22" s="196" t="s">
        <v>315</v>
      </c>
      <c r="E22" s="308"/>
      <c r="F22" s="310"/>
      <c r="G22" s="297"/>
      <c r="H22" s="297"/>
      <c r="I22" s="318"/>
      <c r="J22" s="320"/>
      <c r="K22" s="295"/>
      <c r="L22" s="315"/>
      <c r="M22" s="315"/>
      <c r="N22" s="295"/>
      <c r="O22" s="193">
        <v>3</v>
      </c>
      <c r="P22" s="189" t="s">
        <v>316</v>
      </c>
      <c r="Q22" s="193" t="str">
        <f t="shared" si="0"/>
        <v>Probabilidad</v>
      </c>
      <c r="R22" s="193" t="s">
        <v>269</v>
      </c>
      <c r="S22" s="193" t="s">
        <v>270</v>
      </c>
      <c r="T22" s="194">
        <f>VLOOKUP(R22&amp;S22,Hoja1!$Q$4:$R$9,2,0)</f>
        <v>0.45</v>
      </c>
      <c r="U22" s="193" t="s">
        <v>271</v>
      </c>
      <c r="V22" s="193" t="s">
        <v>272</v>
      </c>
      <c r="W22" s="193" t="s">
        <v>273</v>
      </c>
      <c r="X22" s="194">
        <f t="shared" si="5"/>
        <v>0.18000000000000002</v>
      </c>
      <c r="Y22" s="194" t="str">
        <f>IF(Z22&lt;=20%,'Tabla probabilidad'!$B$5,IF(Z22&lt;=40%,'Tabla probabilidad'!$B$6,IF(Z22&lt;=60%,'Tabla probabilidad'!$B$7,IF(Z22&lt;=80%,'Tabla probabilidad'!$B$8,IF(Z22&lt;=100%,'Tabla probabilidad'!$B$9)))))</f>
        <v>Baja</v>
      </c>
      <c r="Z22" s="194">
        <f>IF(R22="Preventivo",(J20-(J20*T22)),IF(R22="Detectivo",(J20-(J20*T22)),IF(R22="Correctivo",(J20))))</f>
        <v>0.22</v>
      </c>
      <c r="AA22" s="317"/>
      <c r="AB22" s="317"/>
      <c r="AC22" s="194" t="str">
        <f t="shared" si="1"/>
        <v>Menor</v>
      </c>
      <c r="AD22" s="194">
        <f t="shared" si="6"/>
        <v>0.4</v>
      </c>
      <c r="AE22" s="317"/>
      <c r="AF22" s="317"/>
      <c r="AG22" s="302"/>
      <c r="AH22" s="302"/>
      <c r="AI22" s="302"/>
      <c r="AJ22" s="302"/>
      <c r="AK22" s="302"/>
      <c r="AL22" s="302"/>
      <c r="AM22" s="302"/>
      <c r="AN22" s="295"/>
    </row>
    <row r="23" spans="1:40" ht="90" x14ac:dyDescent="0.25">
      <c r="A23" s="297"/>
      <c r="B23" s="299"/>
      <c r="C23" s="297"/>
      <c r="D23" s="196" t="s">
        <v>317</v>
      </c>
      <c r="E23" s="308"/>
      <c r="F23" s="310"/>
      <c r="G23" s="297"/>
      <c r="H23" s="297"/>
      <c r="I23" s="318"/>
      <c r="J23" s="320"/>
      <c r="K23" s="295"/>
      <c r="L23" s="315"/>
      <c r="M23" s="315"/>
      <c r="N23" s="295"/>
      <c r="O23" s="193">
        <v>4</v>
      </c>
      <c r="P23" s="188" t="s">
        <v>318</v>
      </c>
      <c r="Q23" s="193" t="str">
        <f t="shared" si="0"/>
        <v>Probabilidad</v>
      </c>
      <c r="R23" s="193" t="s">
        <v>319</v>
      </c>
      <c r="S23" s="193" t="s">
        <v>270</v>
      </c>
      <c r="T23" s="194">
        <f>VLOOKUP(R23&amp;S23,Hoja1!$Q$4:$R$9,2,0)</f>
        <v>0.35</v>
      </c>
      <c r="U23" s="193" t="s">
        <v>271</v>
      </c>
      <c r="V23" s="193" t="s">
        <v>272</v>
      </c>
      <c r="W23" s="193" t="s">
        <v>273</v>
      </c>
      <c r="X23" s="194">
        <f t="shared" si="5"/>
        <v>0.13999999999999999</v>
      </c>
      <c r="Y23" s="194" t="str">
        <f>IF(Z23&lt;=20%,'Tabla probabilidad'!$B$5,IF(Z23&lt;=40%,'Tabla probabilidad'!$B$6,IF(Z23&lt;=60%,'Tabla probabilidad'!$B$7,IF(Z23&lt;=80%,'Tabla probabilidad'!$B$8,IF(Z23&lt;=100%,'Tabla probabilidad'!$B$9)))))</f>
        <v>Baja</v>
      </c>
      <c r="Z23" s="194">
        <f>IF(R23="Preventivo",(J20-(J20*T23)),IF(R23="Detectivo",(J20-(J20*T23)),IF(R23="Correctivo",(J20))))</f>
        <v>0.26</v>
      </c>
      <c r="AA23" s="317"/>
      <c r="AB23" s="317"/>
      <c r="AC23" s="194" t="str">
        <f t="shared" si="1"/>
        <v>Menor</v>
      </c>
      <c r="AD23" s="194">
        <f t="shared" si="6"/>
        <v>0.4</v>
      </c>
      <c r="AE23" s="317"/>
      <c r="AF23" s="317"/>
      <c r="AG23" s="302"/>
      <c r="AH23" s="302"/>
      <c r="AI23" s="302"/>
      <c r="AJ23" s="302"/>
      <c r="AK23" s="302"/>
      <c r="AL23" s="302"/>
      <c r="AM23" s="302"/>
      <c r="AN23" s="295"/>
    </row>
    <row r="24" spans="1:40" ht="45" x14ac:dyDescent="0.25">
      <c r="A24" s="297">
        <v>5</v>
      </c>
      <c r="B24" s="298" t="s">
        <v>320</v>
      </c>
      <c r="C24" s="297" t="s">
        <v>285</v>
      </c>
      <c r="D24" s="196" t="s">
        <v>321</v>
      </c>
      <c r="E24" s="309" t="s">
        <v>322</v>
      </c>
      <c r="F24" s="309" t="s">
        <v>323</v>
      </c>
      <c r="G24" s="297" t="s">
        <v>324</v>
      </c>
      <c r="H24" s="297">
        <v>4</v>
      </c>
      <c r="I24" s="318" t="str">
        <f>IF(H24&lt;=2,'Tabla probabilidad'!$B$5,IF(H24&lt;=24,'Tabla probabilidad'!$B$6,IF(H24&lt;=500,'Tabla probabilidad'!$B$7,IF(H24&lt;=5000,'Tabla probabilidad'!$B$8,IF(H24&gt;5000,'Tabla probabilidad'!$B$9)))))</f>
        <v>Baja</v>
      </c>
      <c r="J24" s="320">
        <f>IF(H24&lt;=2,'Tabla probabilidad'!$D$5,IF(H24&lt;=24,'Tabla probabilidad'!$D$6,IF(H24&lt;=500,'Tabla probabilidad'!$D$7,IF(H24&lt;=5000,'Tabla probabilidad'!$D$8,IF(H24&gt;5000,'Tabla probabilidad'!$D$9)))))</f>
        <v>0.4</v>
      </c>
      <c r="K24" s="295" t="s">
        <v>300</v>
      </c>
      <c r="L24" s="295" t="str">
        <f>IF(K24="El riesgo afecta la imagen de alguna área de la organización","Leve",IF(K24="El riesgo afecta la imagen de la entidad internamente, de conocimiento general, nivel interno, alta dirección, contratista y/o de provedores","Menor",IF(K24="El riesgo afecta la imagen de la entidad con algunos usuarios de relevancia frente al logro de los objetivos","Moderado",IF(K24="El riesgo afecta la imagen de de la entidad con efecto publicitario sostenido a nivel del sector justicia","Mayor",IF(K24="El riesgo afecta la imagen de la entidad a nivel nacional, con efecto publicitarios sostenible a nivel país","Catastrófico",IF(K24="Impacto que afecte la ejecución presupuestal en un valor ≥0,5%.","Leve",IF(K24="Impacto que afecte la ejecución presupuestal en un valor ≥1%.","Menor",IF(K24="Impacto que afecte la ejecución presupuestal en un valor ≥5%.","Moderado",IF(K24="Impacto que afecte la ejecución presupuestal en un valor ≥20%.","Mayor",IF(K24="Impacto que afecte la ejecución presupuestal en un valor ≥50%.","Catastrófico",IF(K24="Incumplimiento máximo del 5% de la meta planeada","Leve",IF(K24="Incumplimiento máximo del 15% de la meta planeada","Menor",IF(K24="Incumplimiento máximo del 20% de la meta planeada","Moderado",IF(K24="Incumplimiento máximo del 50% de la meta planeada","Mayor",IF(K24="Incumplimiento máximo del 80% de la meta planeada","Catastrófico",IF(K24="Cualquier afectación a la violacion de los derechos de los ciudadanos se considera con consecuencias altas","Mayor",IF(K24="Cualquier afectación a la violacion de los derechos de los ciudadanos se considera con consecuencias desastrosas","Catastrófico",IF(K24="Afecta la Prestación del Servicio de Administración de Justicia en 5%","Leve",IF(K24="Afecta la Prestación del Servicio de Administración de Justicia en 10%","Menor",IF(K24="Afecta la Prestación del Servicio de Administración de Justicia en 15%","Moderado",IF(K24="Afecta la Prestación del Servicio de Administración de Justicia en 20%","Mayor",IF(K24="Afecta la Prestación del Servicio de Administración de Justicia en más del 50%","Catastrófico",IF(K24="Cualquier acto indebido de los servidores judiciales genera altas consecuencias para la entidad","Mayor",IF(K24="Cualquier acto indebido de los servidores judiciales genera consecuencias desastrosas para la entidad","Catastrófico",IF(K24="Si el hecho llegara a presentarse, tendría consecuencias o efectos mínimos sobre la entidad","Leve",IF(K24="Si el hecho llegara a presentarse, tendría bajo impacto o efecto sobre la entidad","Menor",IF(K24="Si el hecho llegara a presentarse, tendría medianas consecuencias o efectos sobre la entidad","Moderado",IF(K24="Si el hecho llegara a presentarse, tendría altas consecuencias o efectos sobre la entidad","Mayor",IF(K24="Si el hecho llegara a presentarse, tendría desastrosas consecuencias o efectos sobre la entidad","Catastrófico")))))))))))))))))))))))))))))</f>
        <v>Leve</v>
      </c>
      <c r="M24" s="295" t="str">
        <f>IF(K24="El riesgo afecta la imagen de alguna área de la organización","20%",IF(K24="El riesgo afecta la imagen de la entidad internamente, de conocimiento general, nivel interno, alta dirección, contratista y/o de provedores","40%",IF(K24="El riesgo afecta la imagen de la entidad con algunos usuarios de relevancia frente al logro de los objetivos","60%",IF(K24="El riesgo afecta la imagen de de la entidad con efecto publicitario sostenido a nivel del sector justicia","80%",IF(K24="El riesgo afecta la imagen de la entidad a nivel nacional, con efecto publicitarios sostenible a nivel país","100%",IF(K24="Impacto que afecte la ejecución presupuestal en un valor ≥0,5%.","20%",IF(K24="Impacto que afecte la ejecución presupuestal en un valor ≥1%.","40%",IF(K24="Impacto que afecte la ejecución presupuestal en un valor ≥5%.","60%",IF(K24="Impacto que afecte la ejecución presupuestal en un valor ≥20%.","80%",IF(K24="Impacto que afecte la ejecución presupuestal en un valor ≥50%.","100%",IF(K24="Incumplimiento máximo del 5% de la meta planeada","20%",IF(K24="Incumplimiento máximo del 15% de la meta planeada","40%",IF(K24="Incumplimiento máximo del 20% de la meta planeada","60%",IF(K24="Incumplimiento máximo del 50% de la meta planeada","80%",IF(K24="Incumplimiento máximo del 80% de la meta planeada","100%",IF(K24="Cualquier afectación a la violacion de los derechos de los ciudadanos se considera con consecuencias altas","80%",IF(K24="Cualquier afectación a la violacion de los derechos de los ciudadanos se considera con consecuencias desastrosas","100%",IF(K24="Afecta la Prestación del Servicio de Administración de Justicia en 5%","20%",IF(K24="Afecta la Prestación del Servicio de Administración de Justicia en 10%","40%",IF(K24="Afecta la Prestación del Servicio de Administración de Justicia en 15%","60%",IF(K24="Afecta la Prestación del Servicio de Administración de Justicia en 20%","80%",IF(K24="Afecta la Prestación del Servicio de Administración de Justicia en más del 50%","100%",IF(K24="Cualquier acto indebido de los servidores judiciales genera altas consecuencias para la entidad","80%",IF(K24="Cualquier acto indebido de los servidores judiciales genera consecuencias desastrosas para la entidad","100%",IF(K24="Si el hecho llegara a presentarse, tendría consecuencias o efectos mínimos sobre la entidad","20%",IF(K24="Si el hecho llegara a presentarse, tendría bajo impacto o efecto sobre la entidad","40%",IF(K24="Si el hecho llegara a presentarse, tendría medianas consecuencias o efectos sobre la entidad","60%",IF(K24="Si el hecho llegara a presentarse, tendría altas consecuencias o efectos sobre la entidad","80%",IF(K24="Si el hecho llegara a presentarse, tendría desastrosas consecuencias o efectos sobre la entidad","100%")))))))))))))))))))))))))))))</f>
        <v>20%</v>
      </c>
      <c r="N24" s="295" t="str">
        <f>VLOOKUP((I24&amp;L24),Hoja1!$B$4:$C$28,2,0)</f>
        <v>Bajo</v>
      </c>
      <c r="O24" s="193">
        <v>1</v>
      </c>
      <c r="P24" s="211" t="s">
        <v>325</v>
      </c>
      <c r="Q24" s="193" t="str">
        <f t="shared" si="0"/>
        <v>Probabilidad</v>
      </c>
      <c r="R24" s="193" t="s">
        <v>269</v>
      </c>
      <c r="S24" s="193" t="s">
        <v>270</v>
      </c>
      <c r="T24" s="194">
        <f>VLOOKUP(R24&amp;S24,Hoja1!$Q$4:$R$9,2,0)</f>
        <v>0.45</v>
      </c>
      <c r="U24" s="193" t="s">
        <v>271</v>
      </c>
      <c r="V24" s="193" t="s">
        <v>272</v>
      </c>
      <c r="W24" s="193" t="s">
        <v>273</v>
      </c>
      <c r="X24" s="194">
        <f>IF(Q24="Probabilidad",($J$24*T24),IF(Q24="Impacto"," "))</f>
        <v>0.18000000000000002</v>
      </c>
      <c r="Y24" s="194" t="str">
        <f>IF(Z24&lt;=20%,'Tabla probabilidad'!$B$5,IF(Z24&lt;=40%,'Tabla probabilidad'!$B$6,IF(Z24&lt;=60%,'Tabla probabilidad'!$B$7,IF(Z24&lt;=80%,'Tabla probabilidad'!$B$8,IF(Z24&lt;=100%,'Tabla probabilidad'!$B$9)))))</f>
        <v>Baja</v>
      </c>
      <c r="Z24" s="194">
        <f>IF(R24="Preventivo",(J24-(J24*T24)),IF(R24="Detectivo",(J24-(J24*T24)),IF(R24="Correctivo",(J24))))</f>
        <v>0.22</v>
      </c>
      <c r="AA24" s="316" t="str">
        <f>IF(AB24&lt;=20%,'Tabla probabilidad'!$B$5,IF(AB24&lt;=40%,'Tabla probabilidad'!$B$6,IF(AB24&lt;=60%,'Tabla probabilidad'!$B$7,IF(AB24&lt;=80%,'Tabla probabilidad'!$B$8,IF(AB24&lt;=100%,'Tabla probabilidad'!$B$9)))))</f>
        <v>Baja</v>
      </c>
      <c r="AB24" s="316">
        <f>AVERAGE(Z24:Z25)</f>
        <v>0.22</v>
      </c>
      <c r="AC24" s="194" t="str">
        <f t="shared" si="1"/>
        <v>Leve</v>
      </c>
      <c r="AD24" s="194">
        <f>IF(Q24="Probabilidad",(($M$24-0)),IF(Q24="Impacto",($M$24-($M$24*T24))))</f>
        <v>0.2</v>
      </c>
      <c r="AE24" s="316" t="str">
        <f>IF(AF24&lt;=20%,"Leve",IF(AF24&lt;=40%,"Menor",IF(AF24&lt;=60%,"Moderado",IF(AF24&lt;=80%,"Mayor",IF(AF24&lt;=100%,"Catastrófico")))))</f>
        <v>Leve</v>
      </c>
      <c r="AF24" s="316">
        <f>AVERAGE(AD24:AD25)</f>
        <v>0.2</v>
      </c>
      <c r="AG24" s="301" t="str">
        <f>VLOOKUP(AA24&amp;AE24,Hoja1!$B$4:$C$28,2,0)</f>
        <v>Bajo</v>
      </c>
      <c r="AH24" s="301" t="s">
        <v>326</v>
      </c>
      <c r="AI24" s="301" t="s">
        <v>327</v>
      </c>
      <c r="AJ24" s="301" t="s">
        <v>276</v>
      </c>
      <c r="AK24" s="301" t="s">
        <v>328</v>
      </c>
      <c r="AL24" s="301" t="s">
        <v>328</v>
      </c>
      <c r="AM24" s="324" t="s">
        <v>278</v>
      </c>
      <c r="AN24" s="295" t="s">
        <v>279</v>
      </c>
    </row>
    <row r="25" spans="1:40" ht="90" x14ac:dyDescent="0.25">
      <c r="A25" s="297"/>
      <c r="B25" s="299"/>
      <c r="C25" s="297"/>
      <c r="D25" s="196" t="s">
        <v>329</v>
      </c>
      <c r="E25" s="310"/>
      <c r="F25" s="310"/>
      <c r="G25" s="297"/>
      <c r="H25" s="297"/>
      <c r="I25" s="318"/>
      <c r="J25" s="320"/>
      <c r="K25" s="295"/>
      <c r="L25" s="315"/>
      <c r="M25" s="315"/>
      <c r="N25" s="295"/>
      <c r="O25" s="193">
        <v>2</v>
      </c>
      <c r="P25" s="189" t="s">
        <v>330</v>
      </c>
      <c r="Q25" s="193" t="str">
        <f t="shared" si="0"/>
        <v>Probabilidad</v>
      </c>
      <c r="R25" s="193" t="s">
        <v>269</v>
      </c>
      <c r="S25" s="193" t="s">
        <v>270</v>
      </c>
      <c r="T25" s="194">
        <f>VLOOKUP(R25&amp;S25,Hoja1!$Q$4:$R$9,2,0)</f>
        <v>0.45</v>
      </c>
      <c r="U25" s="193" t="s">
        <v>271</v>
      </c>
      <c r="V25" s="193" t="s">
        <v>272</v>
      </c>
      <c r="W25" s="193" t="s">
        <v>273</v>
      </c>
      <c r="X25" s="194">
        <f t="shared" ref="X25" si="7">IF(Q25="Probabilidad",($J$24*T25),IF(Q25="Impacto"," "))</f>
        <v>0.18000000000000002</v>
      </c>
      <c r="Y25" s="194" t="str">
        <f>IF(Z25&lt;=20%,'Tabla probabilidad'!$B$5,IF(Z25&lt;=40%,'Tabla probabilidad'!$B$6,IF(Z25&lt;=60%,'Tabla probabilidad'!$B$7,IF(Z25&lt;=80%,'Tabla probabilidad'!$B$8,IF(Z25&lt;=100%,'Tabla probabilidad'!$B$9)))))</f>
        <v>Baja</v>
      </c>
      <c r="Z25" s="194">
        <f>IF(R25="Preventivo",(J24-(J24*T25)),IF(R25="Detectivo",(J24-(J24*T25)),IF(R25="Correctivo",(J24))))</f>
        <v>0.22</v>
      </c>
      <c r="AA25" s="317"/>
      <c r="AB25" s="317"/>
      <c r="AC25" s="194" t="str">
        <f t="shared" si="1"/>
        <v>Leve</v>
      </c>
      <c r="AD25" s="194">
        <f t="shared" ref="AD25" si="8">IF(Q25="Probabilidad",(($M$24-0)),IF(Q25="Impacto",($M$24-($M$24*T25))))</f>
        <v>0.2</v>
      </c>
      <c r="AE25" s="317"/>
      <c r="AF25" s="317"/>
      <c r="AG25" s="302"/>
      <c r="AH25" s="302"/>
      <c r="AI25" s="302"/>
      <c r="AJ25" s="302"/>
      <c r="AK25" s="302"/>
      <c r="AL25" s="302"/>
      <c r="AM25" s="325"/>
      <c r="AN25" s="295"/>
    </row>
    <row r="26" spans="1:40" ht="60" x14ac:dyDescent="0.25">
      <c r="A26" s="295">
        <v>6</v>
      </c>
      <c r="B26" s="301" t="s">
        <v>331</v>
      </c>
      <c r="C26" s="319" t="s">
        <v>332</v>
      </c>
      <c r="D26" s="198" t="s">
        <v>333</v>
      </c>
      <c r="E26" s="296" t="s">
        <v>334</v>
      </c>
      <c r="F26" s="295" t="s">
        <v>335</v>
      </c>
      <c r="G26" s="295" t="s">
        <v>336</v>
      </c>
      <c r="H26" s="295">
        <v>4</v>
      </c>
      <c r="I26" s="318" t="str">
        <f>IF(H26&lt;=2,'Tabla probabilidad'!$B$5,IF(H26&lt;=24,'Tabla probabilidad'!$B$6,IF(H26&lt;=500,'Tabla probabilidad'!$B$7,IF(H26&lt;=5000,'Tabla probabilidad'!$B$8,IF(H26&gt;5000,'Tabla probabilidad'!$B$9)))))</f>
        <v>Baja</v>
      </c>
      <c r="J26" s="320">
        <f>IF(H26&lt;=2,'Tabla probabilidad'!$D$5,IF(H26&lt;=24,'Tabla probabilidad'!$D$6,IF(H26&lt;=500,'Tabla probabilidad'!$D$7,IF(H26&lt;=5000,'Tabla probabilidad'!$D$8,IF(H26&gt;5000,'Tabla probabilidad'!$D$9)))))</f>
        <v>0.4</v>
      </c>
      <c r="K26" s="295" t="s">
        <v>337</v>
      </c>
      <c r="L26" s="295" t="str">
        <f>IF(K26="El riesgo afecta la imagen de alguna área de la organización","Leve",IF(K26="El riesgo afecta la imagen de la entidad internamente, de conocimiento general, nivel interno, alta dirección, contratista y/o de provedores","Menor",IF(K26="El riesgo afecta la imagen de la entidad con algunos usuarios de relevancia frente al logro de los objetivos","Moderado",IF(K26="El riesgo afecta la imagen de de la entidad con efecto publicitario sostenido a nivel del sector justicia","Mayor",IF(K26="El riesgo afecta la imagen de la entidad a nivel nacional, con efecto publicitarios sostenible a nivel país","Catastrófico",IF(K26="Impacto que afecte la ejecución presupuestal en un valor ≥0,5%.","Leve",IF(K26="Impacto que afecte la ejecución presupuestal en un valor ≥1%.","Menor",IF(K26="Impacto que afecte la ejecución presupuestal en un valor ≥5%.","Moderado",IF(K26="Impacto que afecte la ejecución presupuestal en un valor ≥20%.","Mayor",IF(K26="Impacto que afecte la ejecución presupuestal en un valor ≥50%.","Catastrófico",IF(K26="Incumplimiento máximo del 5% de la meta planeada","Leve",IF(K26="Incumplimiento máximo del 15% de la meta planeada","Menor",IF(K26="Incumplimiento máximo del 20% de la meta planeada","Moderado",IF(K26="Incumplimiento máximo del 50% de la meta planeada","Mayor",IF(K26="Incumplimiento máximo del 80% de la meta planeada","Catastrófico",IF(K26="Cualquier afectación a la violacion de los derechos de los ciudadanos se considera con consecuencias altas","Mayor",IF(K26="Cualquier afectación a la violacion de los derechos de los ciudadanos se considera con consecuencias desastrosas","Catastrófico",IF(K26="Afecta la Prestación del Servicio de Administración de Justicia en 5%","Leve",IF(K26="Afecta la Prestación del Servicio de Administración de Justicia en 10%","Menor",IF(K26="Afecta la Prestación del Servicio de Administración de Justicia en 15%","Moderado",IF(K26="Afecta la Prestación del Servicio de Administración de Justicia en 20%","Mayor",IF(K26="Afecta la Prestación del Servicio de Administración de Justicia en más del 50%","Catastrófico",IF(K26="Cualquier acto indebido de los servidores judiciales genera altas consecuencias para la entidad","Mayor",IF(K26="Cualquier acto indebido de los servidores judiciales genera consecuencias desastrosas para la entidad","Catastrófico",IF(K26="Si el hecho llegara a presentarse, tendría consecuencias o efectos mínimos sobre la entidad","Leve",IF(K26="Si el hecho llegara a presentarse, tendría bajo impacto o efecto sobre la entidad","Menor",IF(K26="Si el hecho llegara a presentarse, tendría medianas consecuencias o efectos sobre la entidad","Moderado",IF(K26="Si el hecho llegara a presentarse, tendría altas consecuencias o efectos sobre la entidad","Mayor",IF(K26="Si el hecho llegara a presentarse, tendría desastrosas consecuencias o efectos sobre la entidad","Catastrófico")))))))))))))))))))))))))))))</f>
        <v>Moderado</v>
      </c>
      <c r="M26" s="295" t="str">
        <f>IF(K26="El riesgo afecta la imagen de alguna área de la organización","20%",IF(K26="El riesgo afecta la imagen de la entidad internamente, de conocimiento general, nivel interno, alta dirección, contratista y/o de provedores","40%",IF(K26="El riesgo afecta la imagen de la entidad con algunos usuarios de relevancia frente al logro de los objetivos","60%",IF(K26="El riesgo afecta la imagen de de la entidad con efecto publicitario sostenido a nivel del sector justicia","80%",IF(K26="El riesgo afecta la imagen de la entidad a nivel nacional, con efecto publicitarios sostenible a nivel país","100%",IF(K26="Impacto que afecte la ejecución presupuestal en un valor ≥0,5%.","20%",IF(K26="Impacto que afecte la ejecución presupuestal en un valor ≥1%.","40%",IF(K26="Impacto que afecte la ejecución presupuestal en un valor ≥5%.","60%",IF(K26="Impacto que afecte la ejecución presupuestal en un valor ≥20%.","80%",IF(K26="Impacto que afecte la ejecución presupuestal en un valor ≥50%.","100%",IF(K26="Incumplimiento máximo del 5% de la meta planeada","20%",IF(K26="Incumplimiento máximo del 15% de la meta planeada","40%",IF(K26="Incumplimiento máximo del 20% de la meta planeada","60%",IF(K26="Incumplimiento máximo del 50% de la meta planeada","80%",IF(K26="Incumplimiento máximo del 80% de la meta planeada","100%",IF(K26="Cualquier afectación a la violacion de los derechos de los ciudadanos se considera con consecuencias altas","80%",IF(K26="Cualquier afectación a la violacion de los derechos de los ciudadanos se considera con consecuencias desastrosas","100%",IF(K26="Afecta la Prestación del Servicio de Administración de Justicia en 5%","20%",IF(K26="Afecta la Prestación del Servicio de Administración de Justicia en 10%","40%",IF(K26="Afecta la Prestación del Servicio de Administración de Justicia en 15%","60%",IF(K26="Afecta la Prestación del Servicio de Administración de Justicia en 20%","80%",IF(K26="Afecta la Prestación del Servicio de Administración de Justicia en más del 50%","100%",IF(K26="Cualquier acto indebido de los servidores judiciales genera altas consecuencias para la entidad","80%",IF(K26="Cualquier acto indebido de los servidores judiciales genera consecuencias desastrosas para la entidad","100%",IF(K26="Si el hecho llegara a presentarse, tendría consecuencias o efectos mínimos sobre la entidad","20%",IF(K26="Si el hecho llegara a presentarse, tendría bajo impacto o efecto sobre la entidad","40%",IF(K26="Si el hecho llegara a presentarse, tendría medianas consecuencias o efectos sobre la entidad","60%",IF(K26="Si el hecho llegara a presentarse, tendría altas consecuencias o efectos sobre la entidad","80%",IF(K26="Si el hecho llegara a presentarse, tendría desastrosas consecuencias o efectos sobre la entidad","100%")))))))))))))))))))))))))))))</f>
        <v>60%</v>
      </c>
      <c r="N26" s="295" t="str">
        <f>VLOOKUP((I26&amp;L26),Hoja1!$B$4:$C$28,2,0)</f>
        <v>Moderado</v>
      </c>
      <c r="O26" s="193">
        <v>1</v>
      </c>
      <c r="P26" s="141" t="s">
        <v>338</v>
      </c>
      <c r="Q26" s="193" t="str">
        <f t="shared" ref="Q26:Q29" si="9">IF(R26="Preventivo","Probabilidad",IF(R26="Detectivo","Probabilidad", IF(R26="Correctivo","Impacto")))</f>
        <v>Probabilidad</v>
      </c>
      <c r="R26" s="193" t="s">
        <v>269</v>
      </c>
      <c r="S26" s="193" t="s">
        <v>270</v>
      </c>
      <c r="T26" s="194">
        <f>VLOOKUP(R26&amp;S26,Hoja1!$Q$4:$R$9,2,0)</f>
        <v>0.45</v>
      </c>
      <c r="U26" s="193" t="s">
        <v>271</v>
      </c>
      <c r="V26" s="193" t="s">
        <v>272</v>
      </c>
      <c r="W26" s="193" t="s">
        <v>273</v>
      </c>
      <c r="X26" s="194">
        <f>IF(Q26="Probabilidad",($J$26*T26),IF(Q26="Impacto"," "))</f>
        <v>0.18000000000000002</v>
      </c>
      <c r="Y26" s="194" t="str">
        <f>IF(Z26&lt;=20%,'Tabla probabilidad'!$B$5,IF(Z26&lt;=40%,'Tabla probabilidad'!$B$6,IF(Z26&lt;=60%,'Tabla probabilidad'!$B$7,IF(Z26&lt;=80%,'Tabla probabilidad'!$B$8,IF(Z26&lt;=100%,'Tabla probabilidad'!$B$9)))))</f>
        <v>Baja</v>
      </c>
      <c r="Z26" s="194">
        <f>IF(R26="Preventivo",(J26-(J26*T26)),IF(R26="Detectivo",(J26-(J26*T26)),IF(R26="Correctivo",(J26))))</f>
        <v>0.22</v>
      </c>
      <c r="AA26" s="316" t="str">
        <f>IF(AB26&lt;=20%,'Tabla probabilidad'!$B$5,IF(AB26&lt;=40%,'Tabla probabilidad'!$B$6,IF(AB26&lt;=60%,'Tabla probabilidad'!$B$7,IF(AB26&lt;=80%,'Tabla probabilidad'!$B$8,IF(AB26&lt;=100%,'Tabla probabilidad'!$B$9)))))</f>
        <v>Baja</v>
      </c>
      <c r="AB26" s="316">
        <f>AVERAGE(Z26:Z29)</f>
        <v>0.22999999999999998</v>
      </c>
      <c r="AC26" s="194" t="str">
        <f t="shared" ref="AC26:AC29" si="10">IF(AD26&lt;=20%,"Leve",IF(AD26&lt;=40%,"Menor",IF(AD26&lt;=60%,"Moderado",IF(AD26&lt;=80%,"Mayor",IF(AD26&lt;=100%,"Catastrófico")))))</f>
        <v>Moderado</v>
      </c>
      <c r="AD26" s="194">
        <f>IF(Q26="Probabilidad",(($M$26-0)),IF(Q26="Impacto",($M$26-($M$26*T26))))</f>
        <v>0.6</v>
      </c>
      <c r="AE26" s="316" t="str">
        <f>IF(AF26&lt;=20%,"Leve",IF(AF26&lt;=40%,"Menor",IF(AF26&lt;=60%,"Moderado",IF(AF26&lt;=80%,"Mayor",IF(AF26&lt;=100%,"Catastrófico")))))</f>
        <v>Moderado</v>
      </c>
      <c r="AF26" s="316">
        <f>AVERAGE(AD26:AD29)</f>
        <v>0.6</v>
      </c>
      <c r="AG26" s="301" t="str">
        <f>VLOOKUP(AA26&amp;AE26,Hoja1!$B$4:$C$28,2,0)</f>
        <v>Moderado</v>
      </c>
      <c r="AH26" s="301" t="s">
        <v>274</v>
      </c>
      <c r="AI26" s="301" t="s">
        <v>275</v>
      </c>
      <c r="AJ26" s="301" t="s">
        <v>276</v>
      </c>
      <c r="AK26" s="301" t="s">
        <v>277</v>
      </c>
      <c r="AL26" s="301" t="s">
        <v>277</v>
      </c>
      <c r="AM26" s="324" t="s">
        <v>278</v>
      </c>
      <c r="AN26" s="295" t="s">
        <v>279</v>
      </c>
    </row>
    <row r="27" spans="1:40" ht="45" x14ac:dyDescent="0.25">
      <c r="A27" s="295"/>
      <c r="B27" s="302"/>
      <c r="C27" s="319"/>
      <c r="D27" s="199" t="s">
        <v>339</v>
      </c>
      <c r="E27" s="296"/>
      <c r="F27" s="295"/>
      <c r="G27" s="295"/>
      <c r="H27" s="295"/>
      <c r="I27" s="318"/>
      <c r="J27" s="320"/>
      <c r="K27" s="295"/>
      <c r="L27" s="315"/>
      <c r="M27" s="315"/>
      <c r="N27" s="295"/>
      <c r="O27" s="193">
        <v>2</v>
      </c>
      <c r="P27" s="141" t="s">
        <v>340</v>
      </c>
      <c r="Q27" s="193" t="str">
        <f t="shared" si="9"/>
        <v>Probabilidad</v>
      </c>
      <c r="R27" s="193" t="s">
        <v>269</v>
      </c>
      <c r="S27" s="193" t="s">
        <v>270</v>
      </c>
      <c r="T27" s="194">
        <f>VLOOKUP(R27&amp;S27,Hoja1!$Q$4:$R$9,2,0)</f>
        <v>0.45</v>
      </c>
      <c r="U27" s="193" t="s">
        <v>271</v>
      </c>
      <c r="V27" s="193" t="s">
        <v>272</v>
      </c>
      <c r="W27" s="193" t="s">
        <v>273</v>
      </c>
      <c r="X27" s="194">
        <f t="shared" ref="X27:X29" si="11">IF(Q27="Probabilidad",($J$26*T27),IF(Q27="Impacto"," "))</f>
        <v>0.18000000000000002</v>
      </c>
      <c r="Y27" s="194" t="str">
        <f>IF(Z27&lt;=20%,'Tabla probabilidad'!$B$5,IF(Z27&lt;=40%,'Tabla probabilidad'!$B$6,IF(Z27&lt;=60%,'Tabla probabilidad'!$B$7,IF(Z27&lt;=80%,'Tabla probabilidad'!$B$8,IF(Z27&lt;=100%,'Tabla probabilidad'!$B$9)))))</f>
        <v>Baja</v>
      </c>
      <c r="Z27" s="194">
        <f>IF(R27="Preventivo",(J26-(J26*T27)),IF(R27="Detectivo",(J26-(J26*T27)),IF(R27="Correctivo",(J26))))</f>
        <v>0.22</v>
      </c>
      <c r="AA27" s="317"/>
      <c r="AB27" s="317"/>
      <c r="AC27" s="194" t="str">
        <f t="shared" si="10"/>
        <v>Moderado</v>
      </c>
      <c r="AD27" s="194">
        <f t="shared" ref="AD27:AD29" si="12">IF(Q27="Probabilidad",(($M$26-0)),IF(Q27="Impacto",($M$26-($M$26*T27))))</f>
        <v>0.6</v>
      </c>
      <c r="AE27" s="317"/>
      <c r="AF27" s="317"/>
      <c r="AG27" s="302"/>
      <c r="AH27" s="302"/>
      <c r="AI27" s="302"/>
      <c r="AJ27" s="302"/>
      <c r="AK27" s="302"/>
      <c r="AL27" s="302"/>
      <c r="AM27" s="325"/>
      <c r="AN27" s="295"/>
    </row>
    <row r="28" spans="1:40" ht="60" x14ac:dyDescent="0.25">
      <c r="A28" s="295"/>
      <c r="B28" s="302"/>
      <c r="C28" s="319"/>
      <c r="D28" s="199" t="s">
        <v>341</v>
      </c>
      <c r="E28" s="296"/>
      <c r="F28" s="295"/>
      <c r="G28" s="295"/>
      <c r="H28" s="295"/>
      <c r="I28" s="318"/>
      <c r="J28" s="320"/>
      <c r="K28" s="295"/>
      <c r="L28" s="315"/>
      <c r="M28" s="315"/>
      <c r="N28" s="295"/>
      <c r="O28" s="193">
        <v>3</v>
      </c>
      <c r="P28" s="141" t="s">
        <v>342</v>
      </c>
      <c r="Q28" s="193" t="str">
        <f t="shared" si="9"/>
        <v>Probabilidad</v>
      </c>
      <c r="R28" s="193" t="s">
        <v>319</v>
      </c>
      <c r="S28" s="193" t="s">
        <v>270</v>
      </c>
      <c r="T28" s="194">
        <f>VLOOKUP(R28&amp;S28,Hoja1!$Q$4:$R$9,2,0)</f>
        <v>0.35</v>
      </c>
      <c r="U28" s="193" t="s">
        <v>271</v>
      </c>
      <c r="V28" s="193" t="s">
        <v>272</v>
      </c>
      <c r="W28" s="193" t="s">
        <v>273</v>
      </c>
      <c r="X28" s="194">
        <f t="shared" si="11"/>
        <v>0.13999999999999999</v>
      </c>
      <c r="Y28" s="194" t="str">
        <f>IF(Z28&lt;=20%,'Tabla probabilidad'!$B$5,IF(Z28&lt;=40%,'Tabla probabilidad'!$B$6,IF(Z28&lt;=60%,'Tabla probabilidad'!$B$7,IF(Z28&lt;=80%,'Tabla probabilidad'!$B$8,IF(Z28&lt;=100%,'Tabla probabilidad'!$B$9)))))</f>
        <v>Baja</v>
      </c>
      <c r="Z28" s="194">
        <f>IF(R28="Preventivo",(J26-(J26*T28)),IF(R28="Detectivo",(J26-(J26*T28)),IF(R28="Correctivo",(J26))))</f>
        <v>0.26</v>
      </c>
      <c r="AA28" s="317"/>
      <c r="AB28" s="317"/>
      <c r="AC28" s="194" t="str">
        <f t="shared" si="10"/>
        <v>Moderado</v>
      </c>
      <c r="AD28" s="194">
        <f t="shared" si="12"/>
        <v>0.6</v>
      </c>
      <c r="AE28" s="317"/>
      <c r="AF28" s="317"/>
      <c r="AG28" s="302"/>
      <c r="AH28" s="302"/>
      <c r="AI28" s="302"/>
      <c r="AJ28" s="302"/>
      <c r="AK28" s="302"/>
      <c r="AL28" s="302"/>
      <c r="AM28" s="325"/>
      <c r="AN28" s="295"/>
    </row>
    <row r="29" spans="1:40" ht="45.75" customHeight="1" x14ac:dyDescent="0.25">
      <c r="A29" s="295"/>
      <c r="B29" s="303"/>
      <c r="C29" s="319"/>
      <c r="D29" s="199" t="s">
        <v>343</v>
      </c>
      <c r="E29" s="296"/>
      <c r="F29" s="295"/>
      <c r="G29" s="295"/>
      <c r="H29" s="295"/>
      <c r="I29" s="318"/>
      <c r="J29" s="320"/>
      <c r="K29" s="295"/>
      <c r="L29" s="315"/>
      <c r="M29" s="315"/>
      <c r="N29" s="295"/>
      <c r="O29" s="193">
        <v>4</v>
      </c>
      <c r="P29" s="141" t="s">
        <v>344</v>
      </c>
      <c r="Q29" s="193" t="str">
        <f t="shared" si="9"/>
        <v>Probabilidad</v>
      </c>
      <c r="R29" s="193" t="s">
        <v>269</v>
      </c>
      <c r="S29" s="193" t="s">
        <v>270</v>
      </c>
      <c r="T29" s="194">
        <f>VLOOKUP(R29&amp;S29,Hoja1!$Q$4:$R$9,2,0)</f>
        <v>0.45</v>
      </c>
      <c r="U29" s="193" t="s">
        <v>271</v>
      </c>
      <c r="V29" s="193" t="s">
        <v>272</v>
      </c>
      <c r="W29" s="193" t="s">
        <v>273</v>
      </c>
      <c r="X29" s="194">
        <f t="shared" si="11"/>
        <v>0.18000000000000002</v>
      </c>
      <c r="Y29" s="194" t="str">
        <f>IF(Z29&lt;=20%,'Tabla probabilidad'!$B$5,IF(Z29&lt;=40%,'Tabla probabilidad'!$B$6,IF(Z29&lt;=60%,'Tabla probabilidad'!$B$7,IF(Z29&lt;=80%,'Tabla probabilidad'!$B$8,IF(Z29&lt;=100%,'Tabla probabilidad'!$B$9)))))</f>
        <v>Baja</v>
      </c>
      <c r="Z29" s="194">
        <f>IF(R29="Preventivo",(J26-(J26*T29)),IF(R29="Detectivo",(J26-(J26*T29)),IF(R29="Correctivo",(J26))))</f>
        <v>0.22</v>
      </c>
      <c r="AA29" s="321"/>
      <c r="AB29" s="321"/>
      <c r="AC29" s="194" t="str">
        <f t="shared" si="10"/>
        <v>Moderado</v>
      </c>
      <c r="AD29" s="194">
        <f t="shared" si="12"/>
        <v>0.6</v>
      </c>
      <c r="AE29" s="321"/>
      <c r="AF29" s="321"/>
      <c r="AG29" s="303"/>
      <c r="AH29" s="302"/>
      <c r="AI29" s="303"/>
      <c r="AJ29" s="303"/>
      <c r="AK29" s="303"/>
      <c r="AL29" s="303"/>
      <c r="AM29" s="326"/>
      <c r="AN29" s="301"/>
    </row>
  </sheetData>
  <mergeCells count="196">
    <mergeCell ref="AB13:AB15"/>
    <mergeCell ref="AB16:AB19"/>
    <mergeCell ref="AH26:AH29"/>
    <mergeCell ref="AI26:AI29"/>
    <mergeCell ref="AJ26:AJ29"/>
    <mergeCell ref="AK26:AK29"/>
    <mergeCell ref="AL26:AL29"/>
    <mergeCell ref="AM26:AM29"/>
    <mergeCell ref="AH24:AH25"/>
    <mergeCell ref="AI24:AI25"/>
    <mergeCell ref="AJ24:AJ25"/>
    <mergeCell ref="AK24:AK25"/>
    <mergeCell ref="AL24:AL25"/>
    <mergeCell ref="AM24:AM25"/>
    <mergeCell ref="AB26:AB29"/>
    <mergeCell ref="AE26:AE29"/>
    <mergeCell ref="AF26:AF29"/>
    <mergeCell ref="AG26:AG29"/>
    <mergeCell ref="G13:G15"/>
    <mergeCell ref="H13:H15"/>
    <mergeCell ref="I13:I15"/>
    <mergeCell ref="J13:J15"/>
    <mergeCell ref="K13:K15"/>
    <mergeCell ref="L13:L15"/>
    <mergeCell ref="M13:M15"/>
    <mergeCell ref="N13:N15"/>
    <mergeCell ref="AA13:AA15"/>
    <mergeCell ref="O7:W7"/>
    <mergeCell ref="D1:AK3"/>
    <mergeCell ref="AL1:AN3"/>
    <mergeCell ref="A4:C4"/>
    <mergeCell ref="D4:N4"/>
    <mergeCell ref="O4:Q4"/>
    <mergeCell ref="A1:C2"/>
    <mergeCell ref="A5:C5"/>
    <mergeCell ref="D5:N5"/>
    <mergeCell ref="A6:C6"/>
    <mergeCell ref="D6:N6"/>
    <mergeCell ref="A7:H7"/>
    <mergeCell ref="I7:N7"/>
    <mergeCell ref="AI7:AN7"/>
    <mergeCell ref="X7:AH7"/>
    <mergeCell ref="AM8:AM9"/>
    <mergeCell ref="AN8:AN9"/>
    <mergeCell ref="AI8:AI9"/>
    <mergeCell ref="AJ8:AJ9"/>
    <mergeCell ref="AG8:AG9"/>
    <mergeCell ref="AH8:AH9"/>
    <mergeCell ref="Z8:Z9"/>
    <mergeCell ref="N10:N12"/>
    <mergeCell ref="N8:N9"/>
    <mergeCell ref="X8:X9"/>
    <mergeCell ref="Q8:Q9"/>
    <mergeCell ref="R8:W8"/>
    <mergeCell ref="AH10:AH12"/>
    <mergeCell ref="Y8:Y9"/>
    <mergeCell ref="AC8:AC9"/>
    <mergeCell ref="AD8:AD9"/>
    <mergeCell ref="P8:P9"/>
    <mergeCell ref="AB10:AB12"/>
    <mergeCell ref="AA10:AA12"/>
    <mergeCell ref="AF10:AF12"/>
    <mergeCell ref="AE10:AE12"/>
    <mergeCell ref="AG10:AG12"/>
    <mergeCell ref="AN10:AN12"/>
    <mergeCell ref="AK8:AK9"/>
    <mergeCell ref="L10:L12"/>
    <mergeCell ref="M10:M12"/>
    <mergeCell ref="G10:G12"/>
    <mergeCell ref="H10:H12"/>
    <mergeCell ref="I10:I12"/>
    <mergeCell ref="J10:J12"/>
    <mergeCell ref="K10:K12"/>
    <mergeCell ref="B10:B12"/>
    <mergeCell ref="AL8:AL9"/>
    <mergeCell ref="K8:K9"/>
    <mergeCell ref="L8:L9"/>
    <mergeCell ref="M8:M9"/>
    <mergeCell ref="C8:C9"/>
    <mergeCell ref="D8:D9"/>
    <mergeCell ref="E8:E9"/>
    <mergeCell ref="F8:F9"/>
    <mergeCell ref="G8:G9"/>
    <mergeCell ref="H8:H9"/>
    <mergeCell ref="I8:I9"/>
    <mergeCell ref="J8:J9"/>
    <mergeCell ref="O8:O9"/>
    <mergeCell ref="AI10:AI12"/>
    <mergeCell ref="AJ10:AJ12"/>
    <mergeCell ref="AK10:AK12"/>
    <mergeCell ref="AL10:AL12"/>
    <mergeCell ref="AM10:AM12"/>
    <mergeCell ref="AM13:AM15"/>
    <mergeCell ref="AM16:AM19"/>
    <mergeCell ref="AN13:AN15"/>
    <mergeCell ref="AE13:AE15"/>
    <mergeCell ref="AF13:AF15"/>
    <mergeCell ref="AG13:AG15"/>
    <mergeCell ref="AH13:AH15"/>
    <mergeCell ref="AI13:AI15"/>
    <mergeCell ref="AJ16:AJ19"/>
    <mergeCell ref="AK16:AK19"/>
    <mergeCell ref="AL16:AL19"/>
    <mergeCell ref="AN16:AN19"/>
    <mergeCell ref="AE16:AE19"/>
    <mergeCell ref="AF16:AF19"/>
    <mergeCell ref="AG16:AG19"/>
    <mergeCell ref="AH16:AH19"/>
    <mergeCell ref="AI16:AI19"/>
    <mergeCell ref="AJ13:AJ15"/>
    <mergeCell ref="AK13:AK15"/>
    <mergeCell ref="AL13:AL15"/>
    <mergeCell ref="H16:H19"/>
    <mergeCell ref="I16:I19"/>
    <mergeCell ref="J16:J19"/>
    <mergeCell ref="A16:A19"/>
    <mergeCell ref="C16:C19"/>
    <mergeCell ref="E16:E19"/>
    <mergeCell ref="N24:N25"/>
    <mergeCell ref="AA24:AA25"/>
    <mergeCell ref="A24:A25"/>
    <mergeCell ref="A20:A23"/>
    <mergeCell ref="C20:C23"/>
    <mergeCell ref="E20:E23"/>
    <mergeCell ref="F20:F23"/>
    <mergeCell ref="G20:G23"/>
    <mergeCell ref="H20:H23"/>
    <mergeCell ref="I20:I23"/>
    <mergeCell ref="J20:J23"/>
    <mergeCell ref="F16:F19"/>
    <mergeCell ref="K16:K19"/>
    <mergeCell ref="G16:G19"/>
    <mergeCell ref="L16:L19"/>
    <mergeCell ref="M16:M19"/>
    <mergeCell ref="N16:N19"/>
    <mergeCell ref="AA16:AA19"/>
    <mergeCell ref="G26:G29"/>
    <mergeCell ref="H26:H29"/>
    <mergeCell ref="I26:I29"/>
    <mergeCell ref="AG24:AG25"/>
    <mergeCell ref="C26:C29"/>
    <mergeCell ref="E24:E25"/>
    <mergeCell ref="F24:F25"/>
    <mergeCell ref="G24:G25"/>
    <mergeCell ref="H24:H25"/>
    <mergeCell ref="I24:I25"/>
    <mergeCell ref="J24:J25"/>
    <mergeCell ref="J26:J29"/>
    <mergeCell ref="AB24:AB25"/>
    <mergeCell ref="AE24:AE25"/>
    <mergeCell ref="AF24:AF25"/>
    <mergeCell ref="K24:K25"/>
    <mergeCell ref="L24:L25"/>
    <mergeCell ref="M24:M25"/>
    <mergeCell ref="K26:K29"/>
    <mergeCell ref="L26:L29"/>
    <mergeCell ref="M26:M29"/>
    <mergeCell ref="N26:N29"/>
    <mergeCell ref="AA26:AA29"/>
    <mergeCell ref="K20:K23"/>
    <mergeCell ref="L20:L23"/>
    <mergeCell ref="M20:M23"/>
    <mergeCell ref="N20:N23"/>
    <mergeCell ref="AA20:AA23"/>
    <mergeCell ref="AB20:AB23"/>
    <mergeCell ref="AE20:AE23"/>
    <mergeCell ref="AF20:AF23"/>
    <mergeCell ref="AN26:AN29"/>
    <mergeCell ref="AN24:AN25"/>
    <mergeCell ref="AH20:AH23"/>
    <mergeCell ref="AI20:AI23"/>
    <mergeCell ref="AJ20:AJ23"/>
    <mergeCell ref="AK20:AK23"/>
    <mergeCell ref="AL20:AL23"/>
    <mergeCell ref="AM20:AM23"/>
    <mergeCell ref="AN20:AN23"/>
    <mergeCell ref="AG20:AG23"/>
    <mergeCell ref="A26:A29"/>
    <mergeCell ref="E26:E29"/>
    <mergeCell ref="F26:F29"/>
    <mergeCell ref="C24:C25"/>
    <mergeCell ref="B16:B19"/>
    <mergeCell ref="B20:B23"/>
    <mergeCell ref="B24:B25"/>
    <mergeCell ref="B26:B29"/>
    <mergeCell ref="B8:B9"/>
    <mergeCell ref="A10:A12"/>
    <mergeCell ref="C10:C12"/>
    <mergeCell ref="E10:E12"/>
    <mergeCell ref="F10:F12"/>
    <mergeCell ref="A8:A9"/>
    <mergeCell ref="A13:A15"/>
    <mergeCell ref="C13:C15"/>
    <mergeCell ref="E13:E15"/>
    <mergeCell ref="F13:F15"/>
    <mergeCell ref="B13:B15"/>
  </mergeCells>
  <conditionalFormatting sqref="I10">
    <cfRule type="containsText" dxfId="1107" priority="704" operator="containsText" text="Muy Baja">
      <formula>NOT(ISERROR(SEARCH("Muy Baja",I10)))</formula>
    </cfRule>
    <cfRule type="containsText" dxfId="1106" priority="705" operator="containsText" text="Baja">
      <formula>NOT(ISERROR(SEARCH("Baja",I10)))</formula>
    </cfRule>
    <cfRule type="containsText" dxfId="1105" priority="829" operator="containsText" text="Muy Alta">
      <formula>NOT(ISERROR(SEARCH("Muy Alta",I10)))</formula>
    </cfRule>
    <cfRule type="containsText" dxfId="1104" priority="830" operator="containsText" text="Alta">
      <formula>NOT(ISERROR(SEARCH("Alta",I10)))</formula>
    </cfRule>
    <cfRule type="containsText" dxfId="1103" priority="831" operator="containsText" text="Media">
      <formula>NOT(ISERROR(SEARCH("Media",I10)))</formula>
    </cfRule>
    <cfRule type="containsText" dxfId="1102" priority="832" operator="containsText" text="Media">
      <formula>NOT(ISERROR(SEARCH("Media",I10)))</formula>
    </cfRule>
    <cfRule type="containsText" dxfId="1101" priority="833" operator="containsText" text="Media">
      <formula>NOT(ISERROR(SEARCH("Media",I10)))</formula>
    </cfRule>
    <cfRule type="containsText" dxfId="1100" priority="836" operator="containsText" text="Muy Baja">
      <formula>NOT(ISERROR(SEARCH("Muy Baja",I10)))</formula>
    </cfRule>
    <cfRule type="containsText" dxfId="1099" priority="837" operator="containsText" text="Baja">
      <formula>NOT(ISERROR(SEARCH("Baja",I10)))</formula>
    </cfRule>
    <cfRule type="containsText" dxfId="1098" priority="838" operator="containsText" text="Muy Baja">
      <formula>NOT(ISERROR(SEARCH("Muy Baja",I10)))</formula>
    </cfRule>
    <cfRule type="containsText" dxfId="1097" priority="839" operator="containsText" text="Muy Baja">
      <formula>NOT(ISERROR(SEARCH("Muy Baja",I10)))</formula>
    </cfRule>
    <cfRule type="containsText" dxfId="1096" priority="840" operator="containsText" text="Muy Baja">
      <formula>NOT(ISERROR(SEARCH("Muy Baja",I10)))</formula>
    </cfRule>
    <cfRule type="containsText" dxfId="1095" priority="841" operator="containsText" text="Muy Baja'Tabla probabilidad'!">
      <formula>NOT(ISERROR(SEARCH("Muy Baja'Tabla probabilidad'!",I10)))</formula>
    </cfRule>
    <cfRule type="containsText" dxfId="1094" priority="842" operator="containsText" text="Muy bajo">
      <formula>NOT(ISERROR(SEARCH("Muy bajo",I10)))</formula>
    </cfRule>
    <cfRule type="containsText" dxfId="1093" priority="851" operator="containsText" text="Alta">
      <formula>NOT(ISERROR(SEARCH("Alta",I10)))</formula>
    </cfRule>
    <cfRule type="containsText" dxfId="1092" priority="852" operator="containsText" text="Media">
      <formula>NOT(ISERROR(SEARCH("Media",I10)))</formula>
    </cfRule>
    <cfRule type="containsText" dxfId="1091" priority="853" operator="containsText" text="Baja">
      <formula>NOT(ISERROR(SEARCH("Baja",I10)))</formula>
    </cfRule>
    <cfRule type="containsText" dxfId="1090" priority="854" operator="containsText" text="Muy baja">
      <formula>NOT(ISERROR(SEARCH("Muy baja",I10)))</formula>
    </cfRule>
    <cfRule type="cellIs" dxfId="1089" priority="857" operator="between">
      <formula>1</formula>
      <formula>2</formula>
    </cfRule>
    <cfRule type="cellIs" dxfId="1088" priority="858" operator="between">
      <formula>0</formula>
      <formula>2</formula>
    </cfRule>
  </conditionalFormatting>
  <conditionalFormatting sqref="I10">
    <cfRule type="containsText" dxfId="1087" priority="707" operator="containsText" text="Muy Alta">
      <formula>NOT(ISERROR(SEARCH("Muy Alta",I10)))</formula>
    </cfRule>
  </conditionalFormatting>
  <conditionalFormatting sqref="L10 L16 L20 L24 L26">
    <cfRule type="containsText" dxfId="1086" priority="698" operator="containsText" text="Catastrófico">
      <formula>NOT(ISERROR(SEARCH("Catastrófico",L10)))</formula>
    </cfRule>
    <cfRule type="containsText" dxfId="1085" priority="699" operator="containsText" text="Mayor">
      <formula>NOT(ISERROR(SEARCH("Mayor",L10)))</formula>
    </cfRule>
    <cfRule type="containsText" dxfId="1084" priority="700" operator="containsText" text="Alta">
      <formula>NOT(ISERROR(SEARCH("Alta",L10)))</formula>
    </cfRule>
    <cfRule type="containsText" dxfId="1083" priority="701" operator="containsText" text="Moderado">
      <formula>NOT(ISERROR(SEARCH("Moderado",L10)))</formula>
    </cfRule>
    <cfRule type="containsText" dxfId="1082" priority="702" operator="containsText" text="Menor">
      <formula>NOT(ISERROR(SEARCH("Menor",L10)))</formula>
    </cfRule>
    <cfRule type="containsText" dxfId="1081" priority="703" operator="containsText" text="Leve">
      <formula>NOT(ISERROR(SEARCH("Leve",L10)))</formula>
    </cfRule>
  </conditionalFormatting>
  <conditionalFormatting sqref="N10 N13 N16 N20">
    <cfRule type="containsText" dxfId="1080" priority="693" operator="containsText" text="Extremo">
      <formula>NOT(ISERROR(SEARCH("Extremo",N10)))</formula>
    </cfRule>
    <cfRule type="containsText" dxfId="1079" priority="694" operator="containsText" text="Alto">
      <formula>NOT(ISERROR(SEARCH("Alto",N10)))</formula>
    </cfRule>
    <cfRule type="containsText" dxfId="1078" priority="695" operator="containsText" text="Bajo">
      <formula>NOT(ISERROR(SEARCH("Bajo",N10)))</formula>
    </cfRule>
    <cfRule type="containsText" dxfId="1077" priority="696" operator="containsText" text="Moderado">
      <formula>NOT(ISERROR(SEARCH("Moderado",N10)))</formula>
    </cfRule>
    <cfRule type="containsText" dxfId="1076" priority="697" operator="containsText" text="Extremo">
      <formula>NOT(ISERROR(SEARCH("Extremo",N10)))</formula>
    </cfRule>
  </conditionalFormatting>
  <conditionalFormatting sqref="M10 M13 M16 M20 M24 M26">
    <cfRule type="containsText" dxfId="1075" priority="687" operator="containsText" text="Catastrófico">
      <formula>NOT(ISERROR(SEARCH("Catastrófico",M10)))</formula>
    </cfRule>
    <cfRule type="containsText" dxfId="1074" priority="688" operator="containsText" text="Mayor">
      <formula>NOT(ISERROR(SEARCH("Mayor",M10)))</formula>
    </cfRule>
    <cfRule type="containsText" dxfId="1073" priority="689" operator="containsText" text="Alta">
      <formula>NOT(ISERROR(SEARCH("Alta",M10)))</formula>
    </cfRule>
    <cfRule type="containsText" dxfId="1072" priority="690" operator="containsText" text="Moderado">
      <formula>NOT(ISERROR(SEARCH("Moderado",M10)))</formula>
    </cfRule>
    <cfRule type="containsText" dxfId="1071" priority="691" operator="containsText" text="Menor">
      <formula>NOT(ISERROR(SEARCH("Menor",M10)))</formula>
    </cfRule>
    <cfRule type="containsText" dxfId="1070" priority="692" operator="containsText" text="Leve">
      <formula>NOT(ISERROR(SEARCH("Leve",M10)))</formula>
    </cfRule>
  </conditionalFormatting>
  <conditionalFormatting sqref="Y10:Y12 Y16:Y19 Y26:Y29">
    <cfRule type="containsText" dxfId="1069" priority="621" operator="containsText" text="Muy Alta">
      <formula>NOT(ISERROR(SEARCH("Muy Alta",Y10)))</formula>
    </cfRule>
    <cfRule type="containsText" dxfId="1068" priority="622" operator="containsText" text="Alta">
      <formula>NOT(ISERROR(SEARCH("Alta",Y10)))</formula>
    </cfRule>
    <cfRule type="containsText" dxfId="1067" priority="623" operator="containsText" text="Media">
      <formula>NOT(ISERROR(SEARCH("Media",Y10)))</formula>
    </cfRule>
    <cfRule type="containsText" dxfId="1066" priority="624" operator="containsText" text="Muy Baja">
      <formula>NOT(ISERROR(SEARCH("Muy Baja",Y10)))</formula>
    </cfRule>
    <cfRule type="containsText" dxfId="1065" priority="625" operator="containsText" text="Baja">
      <formula>NOT(ISERROR(SEARCH("Baja",Y10)))</formula>
    </cfRule>
    <cfRule type="containsText" dxfId="1064" priority="626" operator="containsText" text="Muy Baja">
      <formula>NOT(ISERROR(SEARCH("Muy Baja",Y10)))</formula>
    </cfRule>
  </conditionalFormatting>
  <conditionalFormatting sqref="AC10:AC12 AC16:AC19 AC26:AC29">
    <cfRule type="containsText" dxfId="1063" priority="616" operator="containsText" text="Catastrófico">
      <formula>NOT(ISERROR(SEARCH("Catastrófico",AC10)))</formula>
    </cfRule>
    <cfRule type="containsText" dxfId="1062" priority="617" operator="containsText" text="Mayor">
      <formula>NOT(ISERROR(SEARCH("Mayor",AC10)))</formula>
    </cfRule>
    <cfRule type="containsText" dxfId="1061" priority="618" operator="containsText" text="Moderado">
      <formula>NOT(ISERROR(SEARCH("Moderado",AC10)))</formula>
    </cfRule>
    <cfRule type="containsText" dxfId="1060" priority="619" operator="containsText" text="Menor">
      <formula>NOT(ISERROR(SEARCH("Menor",AC10)))</formula>
    </cfRule>
    <cfRule type="containsText" dxfId="1059" priority="620" operator="containsText" text="Leve">
      <formula>NOT(ISERROR(SEARCH("Leve",AC10)))</formula>
    </cfRule>
  </conditionalFormatting>
  <conditionalFormatting sqref="AG10">
    <cfRule type="containsText" dxfId="1058" priority="607" operator="containsText" text="Extremo">
      <formula>NOT(ISERROR(SEARCH("Extremo",AG10)))</formula>
    </cfRule>
    <cfRule type="containsText" dxfId="1057" priority="608" operator="containsText" text="Alto">
      <formula>NOT(ISERROR(SEARCH("Alto",AG10)))</formula>
    </cfRule>
    <cfRule type="containsText" dxfId="1056" priority="609" operator="containsText" text="Moderado">
      <formula>NOT(ISERROR(SEARCH("Moderado",AG10)))</formula>
    </cfRule>
    <cfRule type="containsText" dxfId="1055" priority="610" operator="containsText" text="Menor">
      <formula>NOT(ISERROR(SEARCH("Menor",AG10)))</formula>
    </cfRule>
    <cfRule type="containsText" dxfId="1054" priority="611" operator="containsText" text="Bajo">
      <formula>NOT(ISERROR(SEARCH("Bajo",AG10)))</formula>
    </cfRule>
    <cfRule type="containsText" dxfId="1053" priority="612" operator="containsText" text="Moderado">
      <formula>NOT(ISERROR(SEARCH("Moderado",AG10)))</formula>
    </cfRule>
    <cfRule type="containsText" dxfId="1052" priority="613" operator="containsText" text="Extremo">
      <formula>NOT(ISERROR(SEARCH("Extremo",AG10)))</formula>
    </cfRule>
    <cfRule type="containsText" dxfId="1051" priority="614" operator="containsText" text="Baja">
      <formula>NOT(ISERROR(SEARCH("Baja",AG10)))</formula>
    </cfRule>
    <cfRule type="containsText" dxfId="1050" priority="615" operator="containsText" text="Alto">
      <formula>NOT(ISERROR(SEARCH("Alto",AG10)))</formula>
    </cfRule>
  </conditionalFormatting>
  <conditionalFormatting sqref="AA10:AA29">
    <cfRule type="containsText" dxfId="1049" priority="7" operator="containsText" text="Muy Baja">
      <formula>NOT(ISERROR(SEARCH("Muy Baja",AA10)))</formula>
    </cfRule>
    <cfRule type="containsText" dxfId="1048" priority="596" operator="containsText" text="Muy Alta">
      <formula>NOT(ISERROR(SEARCH("Muy Alta",AA10)))</formula>
    </cfRule>
    <cfRule type="containsText" dxfId="1047" priority="597" operator="containsText" text="Alta">
      <formula>NOT(ISERROR(SEARCH("Alta",AA10)))</formula>
    </cfRule>
    <cfRule type="containsText" dxfId="1046" priority="598" operator="containsText" text="Media">
      <formula>NOT(ISERROR(SEARCH("Media",AA10)))</formula>
    </cfRule>
    <cfRule type="containsText" dxfId="1045" priority="599" operator="containsText" text="Baja">
      <formula>NOT(ISERROR(SEARCH("Baja",AA10)))</formula>
    </cfRule>
    <cfRule type="containsText" dxfId="1044" priority="600" operator="containsText" text="Muy Baja">
      <formula>NOT(ISERROR(SEARCH("Muy Baja",AA10)))</formula>
    </cfRule>
  </conditionalFormatting>
  <conditionalFormatting sqref="AE10:AE12 AE16:AE19 AE26:AE29">
    <cfRule type="containsText" dxfId="1043" priority="591" operator="containsText" text="Catastrófico">
      <formula>NOT(ISERROR(SEARCH("Catastrófico",AE10)))</formula>
    </cfRule>
    <cfRule type="containsText" dxfId="1042" priority="592" operator="containsText" text="Moderado">
      <formula>NOT(ISERROR(SEARCH("Moderado",AE10)))</formula>
    </cfRule>
    <cfRule type="containsText" dxfId="1041" priority="593" operator="containsText" text="Menor">
      <formula>NOT(ISERROR(SEARCH("Menor",AE10)))</formula>
    </cfRule>
    <cfRule type="containsText" dxfId="1040" priority="594" operator="containsText" text="Leve">
      <formula>NOT(ISERROR(SEARCH("Leve",AE10)))</formula>
    </cfRule>
    <cfRule type="containsText" dxfId="1039" priority="595" operator="containsText" text="Mayor">
      <formula>NOT(ISERROR(SEARCH("Mayor",AE10)))</formula>
    </cfRule>
  </conditionalFormatting>
  <conditionalFormatting sqref="I13 I16 I20">
    <cfRule type="containsText" dxfId="1038" priority="568" operator="containsText" text="Muy Baja">
      <formula>NOT(ISERROR(SEARCH("Muy Baja",I13)))</formula>
    </cfRule>
    <cfRule type="containsText" dxfId="1037" priority="569" operator="containsText" text="Baja">
      <formula>NOT(ISERROR(SEARCH("Baja",I13)))</formula>
    </cfRule>
    <cfRule type="containsText" dxfId="1036" priority="571" operator="containsText" text="Muy Alta">
      <formula>NOT(ISERROR(SEARCH("Muy Alta",I13)))</formula>
    </cfRule>
    <cfRule type="containsText" dxfId="1035" priority="572" operator="containsText" text="Alta">
      <formula>NOT(ISERROR(SEARCH("Alta",I13)))</formula>
    </cfRule>
    <cfRule type="containsText" dxfId="1034" priority="573" operator="containsText" text="Media">
      <formula>NOT(ISERROR(SEARCH("Media",I13)))</formula>
    </cfRule>
    <cfRule type="containsText" dxfId="1033" priority="574" operator="containsText" text="Media">
      <formula>NOT(ISERROR(SEARCH("Media",I13)))</formula>
    </cfRule>
    <cfRule type="containsText" dxfId="1032" priority="575" operator="containsText" text="Media">
      <formula>NOT(ISERROR(SEARCH("Media",I13)))</formula>
    </cfRule>
    <cfRule type="containsText" dxfId="1031" priority="576" operator="containsText" text="Muy Baja">
      <formula>NOT(ISERROR(SEARCH("Muy Baja",I13)))</formula>
    </cfRule>
    <cfRule type="containsText" dxfId="1030" priority="577" operator="containsText" text="Baja">
      <formula>NOT(ISERROR(SEARCH("Baja",I13)))</formula>
    </cfRule>
    <cfRule type="containsText" dxfId="1029" priority="578" operator="containsText" text="Muy Baja">
      <formula>NOT(ISERROR(SEARCH("Muy Baja",I13)))</formula>
    </cfRule>
    <cfRule type="containsText" dxfId="1028" priority="579" operator="containsText" text="Muy Baja">
      <formula>NOT(ISERROR(SEARCH("Muy Baja",I13)))</formula>
    </cfRule>
    <cfRule type="containsText" dxfId="1027" priority="580" operator="containsText" text="Muy Baja">
      <formula>NOT(ISERROR(SEARCH("Muy Baja",I13)))</formula>
    </cfRule>
    <cfRule type="containsText" dxfId="1026" priority="581" operator="containsText" text="Muy Baja'Tabla probabilidad'!">
      <formula>NOT(ISERROR(SEARCH("Muy Baja'Tabla probabilidad'!",I13)))</formula>
    </cfRule>
    <cfRule type="containsText" dxfId="1025" priority="582" operator="containsText" text="Muy bajo">
      <formula>NOT(ISERROR(SEARCH("Muy bajo",I13)))</formula>
    </cfRule>
    <cfRule type="containsText" dxfId="1024" priority="583" operator="containsText" text="Alta">
      <formula>NOT(ISERROR(SEARCH("Alta",I13)))</formula>
    </cfRule>
    <cfRule type="containsText" dxfId="1023" priority="584" operator="containsText" text="Media">
      <formula>NOT(ISERROR(SEARCH("Media",I13)))</formula>
    </cfRule>
    <cfRule type="containsText" dxfId="1022" priority="585" operator="containsText" text="Baja">
      <formula>NOT(ISERROR(SEARCH("Baja",I13)))</formula>
    </cfRule>
    <cfRule type="containsText" dxfId="1021" priority="586" operator="containsText" text="Muy baja">
      <formula>NOT(ISERROR(SEARCH("Muy baja",I13)))</formula>
    </cfRule>
    <cfRule type="cellIs" dxfId="1020" priority="589" operator="between">
      <formula>1</formula>
      <formula>2</formula>
    </cfRule>
    <cfRule type="cellIs" dxfId="1019" priority="590" operator="between">
      <formula>0</formula>
      <formula>2</formula>
    </cfRule>
  </conditionalFormatting>
  <conditionalFormatting sqref="I13 I16 I20">
    <cfRule type="containsText" dxfId="1018" priority="570" operator="containsText" text="Muy Alta">
      <formula>NOT(ISERROR(SEARCH("Muy Alta",I13)))</formula>
    </cfRule>
  </conditionalFormatting>
  <conditionalFormatting sqref="Y13:Y15">
    <cfRule type="containsText" dxfId="1017" priority="562" operator="containsText" text="Muy Alta">
      <formula>NOT(ISERROR(SEARCH("Muy Alta",Y13)))</formula>
    </cfRule>
    <cfRule type="containsText" dxfId="1016" priority="563" operator="containsText" text="Alta">
      <formula>NOT(ISERROR(SEARCH("Alta",Y13)))</formula>
    </cfRule>
    <cfRule type="containsText" dxfId="1015" priority="564" operator="containsText" text="Media">
      <formula>NOT(ISERROR(SEARCH("Media",Y13)))</formula>
    </cfRule>
    <cfRule type="containsText" dxfId="1014" priority="565" operator="containsText" text="Muy Baja">
      <formula>NOT(ISERROR(SEARCH("Muy Baja",Y13)))</formula>
    </cfRule>
    <cfRule type="containsText" dxfId="1013" priority="566" operator="containsText" text="Baja">
      <formula>NOT(ISERROR(SEARCH("Baja",Y13)))</formula>
    </cfRule>
    <cfRule type="containsText" dxfId="1012" priority="567" operator="containsText" text="Muy Baja">
      <formula>NOT(ISERROR(SEARCH("Muy Baja",Y13)))</formula>
    </cfRule>
  </conditionalFormatting>
  <conditionalFormatting sqref="AC13:AC15">
    <cfRule type="containsText" dxfId="1011" priority="557" operator="containsText" text="Catastrófico">
      <formula>NOT(ISERROR(SEARCH("Catastrófico",AC13)))</formula>
    </cfRule>
    <cfRule type="containsText" dxfId="1010" priority="558" operator="containsText" text="Mayor">
      <formula>NOT(ISERROR(SEARCH("Mayor",AC13)))</formula>
    </cfRule>
    <cfRule type="containsText" dxfId="1009" priority="559" operator="containsText" text="Moderado">
      <formula>NOT(ISERROR(SEARCH("Moderado",AC13)))</formula>
    </cfRule>
    <cfRule type="containsText" dxfId="1008" priority="560" operator="containsText" text="Menor">
      <formula>NOT(ISERROR(SEARCH("Menor",AC13)))</formula>
    </cfRule>
    <cfRule type="containsText" dxfId="1007" priority="561" operator="containsText" text="Leve">
      <formula>NOT(ISERROR(SEARCH("Leve",AC13)))</formula>
    </cfRule>
  </conditionalFormatting>
  <conditionalFormatting sqref="AG13">
    <cfRule type="containsText" dxfId="1006" priority="548" operator="containsText" text="Extremo">
      <formula>NOT(ISERROR(SEARCH("Extremo",AG13)))</formula>
    </cfRule>
    <cfRule type="containsText" dxfId="1005" priority="549" operator="containsText" text="Alto">
      <formula>NOT(ISERROR(SEARCH("Alto",AG13)))</formula>
    </cfRule>
    <cfRule type="containsText" dxfId="1004" priority="550" operator="containsText" text="Moderado">
      <formula>NOT(ISERROR(SEARCH("Moderado",AG13)))</formula>
    </cfRule>
    <cfRule type="containsText" dxfId="1003" priority="551" operator="containsText" text="Menor">
      <formula>NOT(ISERROR(SEARCH("Menor",AG13)))</formula>
    </cfRule>
    <cfRule type="containsText" dxfId="1002" priority="552" operator="containsText" text="Bajo">
      <formula>NOT(ISERROR(SEARCH("Bajo",AG13)))</formula>
    </cfRule>
    <cfRule type="containsText" dxfId="1001" priority="553" operator="containsText" text="Moderado">
      <formula>NOT(ISERROR(SEARCH("Moderado",AG13)))</formula>
    </cfRule>
    <cfRule type="containsText" dxfId="1000" priority="554" operator="containsText" text="Extremo">
      <formula>NOT(ISERROR(SEARCH("Extremo",AG13)))</formula>
    </cfRule>
    <cfRule type="containsText" dxfId="999" priority="555" operator="containsText" text="Baja">
      <formula>NOT(ISERROR(SEARCH("Baja",AG13)))</formula>
    </cfRule>
    <cfRule type="containsText" dxfId="998" priority="556" operator="containsText" text="Alto">
      <formula>NOT(ISERROR(SEARCH("Alto",AG13)))</formula>
    </cfRule>
  </conditionalFormatting>
  <conditionalFormatting sqref="AE13:AE15">
    <cfRule type="containsText" dxfId="997" priority="538" operator="containsText" text="Catastrófico">
      <formula>NOT(ISERROR(SEARCH("Catastrófico",AE13)))</formula>
    </cfRule>
    <cfRule type="containsText" dxfId="996" priority="539" operator="containsText" text="Moderado">
      <formula>NOT(ISERROR(SEARCH("Moderado",AE13)))</formula>
    </cfRule>
    <cfRule type="containsText" dxfId="995" priority="540" operator="containsText" text="Menor">
      <formula>NOT(ISERROR(SEARCH("Menor",AE13)))</formula>
    </cfRule>
    <cfRule type="containsText" dxfId="994" priority="541" operator="containsText" text="Leve">
      <formula>NOT(ISERROR(SEARCH("Leve",AE13)))</formula>
    </cfRule>
    <cfRule type="containsText" dxfId="993" priority="542" operator="containsText" text="Mayor">
      <formula>NOT(ISERROR(SEARCH("Mayor",AE13)))</formula>
    </cfRule>
  </conditionalFormatting>
  <conditionalFormatting sqref="AG16">
    <cfRule type="containsText" dxfId="992" priority="518" operator="containsText" text="Extremo">
      <formula>NOT(ISERROR(SEARCH("Extremo",AG16)))</formula>
    </cfRule>
    <cfRule type="containsText" dxfId="991" priority="519" operator="containsText" text="Alto">
      <formula>NOT(ISERROR(SEARCH("Alto",AG16)))</formula>
    </cfRule>
    <cfRule type="containsText" dxfId="990" priority="520" operator="containsText" text="Moderado">
      <formula>NOT(ISERROR(SEARCH("Moderado",AG16)))</formula>
    </cfRule>
    <cfRule type="containsText" dxfId="989" priority="521" operator="containsText" text="Menor">
      <formula>NOT(ISERROR(SEARCH("Menor",AG16)))</formula>
    </cfRule>
    <cfRule type="containsText" dxfId="988" priority="522" operator="containsText" text="Bajo">
      <formula>NOT(ISERROR(SEARCH("Bajo",AG16)))</formula>
    </cfRule>
    <cfRule type="containsText" dxfId="987" priority="523" operator="containsText" text="Moderado">
      <formula>NOT(ISERROR(SEARCH("Moderado",AG16)))</formula>
    </cfRule>
    <cfRule type="containsText" dxfId="986" priority="524" operator="containsText" text="Extremo">
      <formula>NOT(ISERROR(SEARCH("Extremo",AG16)))</formula>
    </cfRule>
    <cfRule type="containsText" dxfId="985" priority="525" operator="containsText" text="Baja">
      <formula>NOT(ISERROR(SEARCH("Baja",AG16)))</formula>
    </cfRule>
    <cfRule type="containsText" dxfId="984" priority="526" operator="containsText" text="Alto">
      <formula>NOT(ISERROR(SEARCH("Alto",AG16)))</formula>
    </cfRule>
  </conditionalFormatting>
  <conditionalFormatting sqref="Y20:Y23">
    <cfRule type="containsText" dxfId="983" priority="472" operator="containsText" text="Muy Alta">
      <formula>NOT(ISERROR(SEARCH("Muy Alta",Y20)))</formula>
    </cfRule>
    <cfRule type="containsText" dxfId="982" priority="473" operator="containsText" text="Alta">
      <formula>NOT(ISERROR(SEARCH("Alta",Y20)))</formula>
    </cfRule>
    <cfRule type="containsText" dxfId="981" priority="474" operator="containsText" text="Media">
      <formula>NOT(ISERROR(SEARCH("Media",Y20)))</formula>
    </cfRule>
    <cfRule type="containsText" dxfId="980" priority="475" operator="containsText" text="Muy Baja">
      <formula>NOT(ISERROR(SEARCH("Muy Baja",Y20)))</formula>
    </cfRule>
    <cfRule type="containsText" dxfId="979" priority="476" operator="containsText" text="Baja">
      <formula>NOT(ISERROR(SEARCH("Baja",Y20)))</formula>
    </cfRule>
    <cfRule type="containsText" dxfId="978" priority="477" operator="containsText" text="Muy Baja">
      <formula>NOT(ISERROR(SEARCH("Muy Baja",Y20)))</formula>
    </cfRule>
  </conditionalFormatting>
  <conditionalFormatting sqref="AC20:AC23">
    <cfRule type="containsText" dxfId="977" priority="467" operator="containsText" text="Catastrófico">
      <formula>NOT(ISERROR(SEARCH("Catastrófico",AC20)))</formula>
    </cfRule>
    <cfRule type="containsText" dxfId="976" priority="468" operator="containsText" text="Mayor">
      <formula>NOT(ISERROR(SEARCH("Mayor",AC20)))</formula>
    </cfRule>
    <cfRule type="containsText" dxfId="975" priority="469" operator="containsText" text="Moderado">
      <formula>NOT(ISERROR(SEARCH("Moderado",AC20)))</formula>
    </cfRule>
    <cfRule type="containsText" dxfId="974" priority="470" operator="containsText" text="Menor">
      <formula>NOT(ISERROR(SEARCH("Menor",AC20)))</formula>
    </cfRule>
    <cfRule type="containsText" dxfId="973" priority="471" operator="containsText" text="Leve">
      <formula>NOT(ISERROR(SEARCH("Leve",AC20)))</formula>
    </cfRule>
  </conditionalFormatting>
  <conditionalFormatting sqref="AG20">
    <cfRule type="containsText" dxfId="972" priority="458" operator="containsText" text="Extremo">
      <formula>NOT(ISERROR(SEARCH("Extremo",AG20)))</formula>
    </cfRule>
    <cfRule type="containsText" dxfId="971" priority="459" operator="containsText" text="Alto">
      <formula>NOT(ISERROR(SEARCH("Alto",AG20)))</formula>
    </cfRule>
    <cfRule type="containsText" dxfId="970" priority="460" operator="containsText" text="Moderado">
      <formula>NOT(ISERROR(SEARCH("Moderado",AG20)))</formula>
    </cfRule>
    <cfRule type="containsText" dxfId="969" priority="461" operator="containsText" text="Menor">
      <formula>NOT(ISERROR(SEARCH("Menor",AG20)))</formula>
    </cfRule>
    <cfRule type="containsText" dxfId="968" priority="462" operator="containsText" text="Bajo">
      <formula>NOT(ISERROR(SEARCH("Bajo",AG20)))</formula>
    </cfRule>
    <cfRule type="containsText" dxfId="967" priority="463" operator="containsText" text="Moderado">
      <formula>NOT(ISERROR(SEARCH("Moderado",AG20)))</formula>
    </cfRule>
    <cfRule type="containsText" dxfId="966" priority="464" operator="containsText" text="Extremo">
      <formula>NOT(ISERROR(SEARCH("Extremo",AG20)))</formula>
    </cfRule>
    <cfRule type="containsText" dxfId="965" priority="465" operator="containsText" text="Baja">
      <formula>NOT(ISERROR(SEARCH("Baja",AG20)))</formula>
    </cfRule>
    <cfRule type="containsText" dxfId="964" priority="466" operator="containsText" text="Alto">
      <formula>NOT(ISERROR(SEARCH("Alto",AG20)))</formula>
    </cfRule>
  </conditionalFormatting>
  <conditionalFormatting sqref="AE20:AE23">
    <cfRule type="containsText" dxfId="963" priority="448" operator="containsText" text="Catastrófico">
      <formula>NOT(ISERROR(SEARCH("Catastrófico",AE20)))</formula>
    </cfRule>
    <cfRule type="containsText" dxfId="962" priority="449" operator="containsText" text="Moderado">
      <formula>NOT(ISERROR(SEARCH("Moderado",AE20)))</formula>
    </cfRule>
    <cfRule type="containsText" dxfId="961" priority="450" operator="containsText" text="Menor">
      <formula>NOT(ISERROR(SEARCH("Menor",AE20)))</formula>
    </cfRule>
    <cfRule type="containsText" dxfId="960" priority="451" operator="containsText" text="Leve">
      <formula>NOT(ISERROR(SEARCH("Leve",AE20)))</formula>
    </cfRule>
    <cfRule type="containsText" dxfId="959" priority="452" operator="containsText" text="Mayor">
      <formula>NOT(ISERROR(SEARCH("Mayor",AE20)))</formula>
    </cfRule>
  </conditionalFormatting>
  <conditionalFormatting sqref="N24 N26">
    <cfRule type="containsText" dxfId="958" priority="437" operator="containsText" text="Extremo">
      <formula>NOT(ISERROR(SEARCH("Extremo",N24)))</formula>
    </cfRule>
    <cfRule type="containsText" dxfId="957" priority="438" operator="containsText" text="Alto">
      <formula>NOT(ISERROR(SEARCH("Alto",N24)))</formula>
    </cfRule>
    <cfRule type="containsText" dxfId="956" priority="439" operator="containsText" text="Bajo">
      <formula>NOT(ISERROR(SEARCH("Bajo",N24)))</formula>
    </cfRule>
    <cfRule type="containsText" dxfId="955" priority="440" operator="containsText" text="Moderado">
      <formula>NOT(ISERROR(SEARCH("Moderado",N24)))</formula>
    </cfRule>
    <cfRule type="containsText" dxfId="954" priority="441" operator="containsText" text="Extremo">
      <formula>NOT(ISERROR(SEARCH("Extremo",N24)))</formula>
    </cfRule>
  </conditionalFormatting>
  <conditionalFormatting sqref="I24 I26">
    <cfRule type="containsText" dxfId="953" priority="408" operator="containsText" text="Muy Baja">
      <formula>NOT(ISERROR(SEARCH("Muy Baja",I24)))</formula>
    </cfRule>
    <cfRule type="containsText" dxfId="952" priority="409" operator="containsText" text="Baja">
      <formula>NOT(ISERROR(SEARCH("Baja",I24)))</formula>
    </cfRule>
    <cfRule type="containsText" dxfId="951" priority="411" operator="containsText" text="Muy Alta">
      <formula>NOT(ISERROR(SEARCH("Muy Alta",I24)))</formula>
    </cfRule>
    <cfRule type="containsText" dxfId="950" priority="412" operator="containsText" text="Alta">
      <formula>NOT(ISERROR(SEARCH("Alta",I24)))</formula>
    </cfRule>
    <cfRule type="containsText" dxfId="949" priority="413" operator="containsText" text="Media">
      <formula>NOT(ISERROR(SEARCH("Media",I24)))</formula>
    </cfRule>
    <cfRule type="containsText" dxfId="948" priority="414" operator="containsText" text="Media">
      <formula>NOT(ISERROR(SEARCH("Media",I24)))</formula>
    </cfRule>
    <cfRule type="containsText" dxfId="947" priority="415" operator="containsText" text="Media">
      <formula>NOT(ISERROR(SEARCH("Media",I24)))</formula>
    </cfRule>
    <cfRule type="containsText" dxfId="946" priority="416" operator="containsText" text="Muy Baja">
      <formula>NOT(ISERROR(SEARCH("Muy Baja",I24)))</formula>
    </cfRule>
    <cfRule type="containsText" dxfId="945" priority="417" operator="containsText" text="Baja">
      <formula>NOT(ISERROR(SEARCH("Baja",I24)))</formula>
    </cfRule>
    <cfRule type="containsText" dxfId="944" priority="418" operator="containsText" text="Muy Baja">
      <formula>NOT(ISERROR(SEARCH("Muy Baja",I24)))</formula>
    </cfRule>
    <cfRule type="containsText" dxfId="943" priority="419" operator="containsText" text="Muy Baja">
      <formula>NOT(ISERROR(SEARCH("Muy Baja",I24)))</formula>
    </cfRule>
    <cfRule type="containsText" dxfId="942" priority="420" operator="containsText" text="Muy Baja">
      <formula>NOT(ISERROR(SEARCH("Muy Baja",I24)))</formula>
    </cfRule>
    <cfRule type="containsText" dxfId="941" priority="421" operator="containsText" text="Muy Baja'Tabla probabilidad'!">
      <formula>NOT(ISERROR(SEARCH("Muy Baja'Tabla probabilidad'!",I24)))</formula>
    </cfRule>
    <cfRule type="containsText" dxfId="940" priority="422" operator="containsText" text="Muy bajo">
      <formula>NOT(ISERROR(SEARCH("Muy bajo",I24)))</formula>
    </cfRule>
    <cfRule type="containsText" dxfId="939" priority="423" operator="containsText" text="Alta">
      <formula>NOT(ISERROR(SEARCH("Alta",I24)))</formula>
    </cfRule>
    <cfRule type="containsText" dxfId="938" priority="424" operator="containsText" text="Media">
      <formula>NOT(ISERROR(SEARCH("Media",I24)))</formula>
    </cfRule>
    <cfRule type="containsText" dxfId="937" priority="425" operator="containsText" text="Baja">
      <formula>NOT(ISERROR(SEARCH("Baja",I24)))</formula>
    </cfRule>
    <cfRule type="containsText" dxfId="936" priority="426" operator="containsText" text="Muy baja">
      <formula>NOT(ISERROR(SEARCH("Muy baja",I24)))</formula>
    </cfRule>
    <cfRule type="cellIs" dxfId="935" priority="429" operator="between">
      <formula>1</formula>
      <formula>2</formula>
    </cfRule>
    <cfRule type="cellIs" dxfId="934" priority="430" operator="between">
      <formula>0</formula>
      <formula>2</formula>
    </cfRule>
  </conditionalFormatting>
  <conditionalFormatting sqref="I24 I26">
    <cfRule type="containsText" dxfId="933" priority="410" operator="containsText" text="Muy Alta">
      <formula>NOT(ISERROR(SEARCH("Muy Alta",I24)))</formula>
    </cfRule>
  </conditionalFormatting>
  <conditionalFormatting sqref="Y24:Y25">
    <cfRule type="containsText" dxfId="932" priority="402" operator="containsText" text="Muy Alta">
      <formula>NOT(ISERROR(SEARCH("Muy Alta",Y24)))</formula>
    </cfRule>
    <cfRule type="containsText" dxfId="931" priority="403" operator="containsText" text="Alta">
      <formula>NOT(ISERROR(SEARCH("Alta",Y24)))</formula>
    </cfRule>
    <cfRule type="containsText" dxfId="930" priority="404" operator="containsText" text="Media">
      <formula>NOT(ISERROR(SEARCH("Media",Y24)))</formula>
    </cfRule>
    <cfRule type="containsText" dxfId="929" priority="405" operator="containsText" text="Muy Baja">
      <formula>NOT(ISERROR(SEARCH("Muy Baja",Y24)))</formula>
    </cfRule>
    <cfRule type="containsText" dxfId="928" priority="406" operator="containsText" text="Baja">
      <formula>NOT(ISERROR(SEARCH("Baja",Y24)))</formula>
    </cfRule>
    <cfRule type="containsText" dxfId="927" priority="407" operator="containsText" text="Muy Baja">
      <formula>NOT(ISERROR(SEARCH("Muy Baja",Y24)))</formula>
    </cfRule>
  </conditionalFormatting>
  <conditionalFormatting sqref="AC24:AC25">
    <cfRule type="containsText" dxfId="926" priority="397" operator="containsText" text="Catastrófico">
      <formula>NOT(ISERROR(SEARCH("Catastrófico",AC24)))</formula>
    </cfRule>
    <cfRule type="containsText" dxfId="925" priority="398" operator="containsText" text="Mayor">
      <formula>NOT(ISERROR(SEARCH("Mayor",AC24)))</formula>
    </cfRule>
    <cfRule type="containsText" dxfId="924" priority="399" operator="containsText" text="Moderado">
      <formula>NOT(ISERROR(SEARCH("Moderado",AC24)))</formula>
    </cfRule>
    <cfRule type="containsText" dxfId="923" priority="400" operator="containsText" text="Menor">
      <formula>NOT(ISERROR(SEARCH("Menor",AC24)))</formula>
    </cfRule>
    <cfRule type="containsText" dxfId="922" priority="401" operator="containsText" text="Leve">
      <formula>NOT(ISERROR(SEARCH("Leve",AC24)))</formula>
    </cfRule>
  </conditionalFormatting>
  <conditionalFormatting sqref="AG24">
    <cfRule type="containsText" dxfId="921" priority="388" operator="containsText" text="Extremo">
      <formula>NOT(ISERROR(SEARCH("Extremo",AG24)))</formula>
    </cfRule>
    <cfRule type="containsText" dxfId="920" priority="389" operator="containsText" text="Alto">
      <formula>NOT(ISERROR(SEARCH("Alto",AG24)))</formula>
    </cfRule>
    <cfRule type="containsText" dxfId="919" priority="390" operator="containsText" text="Moderado">
      <formula>NOT(ISERROR(SEARCH("Moderado",AG24)))</formula>
    </cfRule>
    <cfRule type="containsText" dxfId="918" priority="391" operator="containsText" text="Menor">
      <formula>NOT(ISERROR(SEARCH("Menor",AG24)))</formula>
    </cfRule>
    <cfRule type="containsText" dxfId="917" priority="392" operator="containsText" text="Bajo">
      <formula>NOT(ISERROR(SEARCH("Bajo",AG24)))</formula>
    </cfRule>
    <cfRule type="containsText" dxfId="916" priority="393" operator="containsText" text="Moderado">
      <formula>NOT(ISERROR(SEARCH("Moderado",AG24)))</formula>
    </cfRule>
    <cfRule type="containsText" dxfId="915" priority="394" operator="containsText" text="Extremo">
      <formula>NOT(ISERROR(SEARCH("Extremo",AG24)))</formula>
    </cfRule>
    <cfRule type="containsText" dxfId="914" priority="395" operator="containsText" text="Baja">
      <formula>NOT(ISERROR(SEARCH("Baja",AG24)))</formula>
    </cfRule>
    <cfRule type="containsText" dxfId="913" priority="396" operator="containsText" text="Alto">
      <formula>NOT(ISERROR(SEARCH("Alto",AG24)))</formula>
    </cfRule>
  </conditionalFormatting>
  <conditionalFormatting sqref="AE24:AE25">
    <cfRule type="containsText" dxfId="912" priority="378" operator="containsText" text="Catastrófico">
      <formula>NOT(ISERROR(SEARCH("Catastrófico",AE24)))</formula>
    </cfRule>
    <cfRule type="containsText" dxfId="911" priority="379" operator="containsText" text="Moderado">
      <formula>NOT(ISERROR(SEARCH("Moderado",AE24)))</formula>
    </cfRule>
    <cfRule type="containsText" dxfId="910" priority="380" operator="containsText" text="Menor">
      <formula>NOT(ISERROR(SEARCH("Menor",AE24)))</formula>
    </cfRule>
    <cfRule type="containsText" dxfId="909" priority="381" operator="containsText" text="Leve">
      <formula>NOT(ISERROR(SEARCH("Leve",AE24)))</formula>
    </cfRule>
    <cfRule type="containsText" dxfId="908" priority="382" operator="containsText" text="Mayor">
      <formula>NOT(ISERROR(SEARCH("Mayor",AE24)))</formula>
    </cfRule>
  </conditionalFormatting>
  <conditionalFormatting sqref="AG26">
    <cfRule type="containsText" dxfId="907" priority="298" operator="containsText" text="Extremo">
      <formula>NOT(ISERROR(SEARCH("Extremo",AG26)))</formula>
    </cfRule>
    <cfRule type="containsText" dxfId="906" priority="299" operator="containsText" text="Alto">
      <formula>NOT(ISERROR(SEARCH("Alto",AG26)))</formula>
    </cfRule>
    <cfRule type="containsText" dxfId="905" priority="300" operator="containsText" text="Moderado">
      <formula>NOT(ISERROR(SEARCH("Moderado",AG26)))</formula>
    </cfRule>
    <cfRule type="containsText" dxfId="904" priority="301" operator="containsText" text="Menor">
      <formula>NOT(ISERROR(SEARCH("Menor",AG26)))</formula>
    </cfRule>
    <cfRule type="containsText" dxfId="903" priority="302" operator="containsText" text="Bajo">
      <formula>NOT(ISERROR(SEARCH("Bajo",AG26)))</formula>
    </cfRule>
    <cfRule type="containsText" dxfId="902" priority="303" operator="containsText" text="Moderado">
      <formula>NOT(ISERROR(SEARCH("Moderado",AG26)))</formula>
    </cfRule>
    <cfRule type="containsText" dxfId="901" priority="304" operator="containsText" text="Extremo">
      <formula>NOT(ISERROR(SEARCH("Extremo",AG26)))</formula>
    </cfRule>
    <cfRule type="containsText" dxfId="900" priority="305" operator="containsText" text="Baja">
      <formula>NOT(ISERROR(SEARCH("Baja",AG26)))</formula>
    </cfRule>
    <cfRule type="containsText" dxfId="899" priority="306" operator="containsText" text="Alto">
      <formula>NOT(ISERROR(SEARCH("Alto",AG26)))</formula>
    </cfRule>
  </conditionalFormatting>
  <conditionalFormatting sqref="L13">
    <cfRule type="containsText" dxfId="898" priority="1" operator="containsText" text="Catastrófico">
      <formula>NOT(ISERROR(SEARCH("Catastrófico",L13)))</formula>
    </cfRule>
    <cfRule type="containsText" dxfId="897" priority="2" operator="containsText" text="Mayor">
      <formula>NOT(ISERROR(SEARCH("Mayor",L13)))</formula>
    </cfRule>
    <cfRule type="containsText" dxfId="896" priority="3" operator="containsText" text="Alta">
      <formula>NOT(ISERROR(SEARCH("Alta",L13)))</formula>
    </cfRule>
    <cfRule type="containsText" dxfId="895" priority="4" operator="containsText" text="Moderado">
      <formula>NOT(ISERROR(SEARCH("Moderado",L13)))</formula>
    </cfRule>
    <cfRule type="containsText" dxfId="894" priority="5" operator="containsText" text="Menor">
      <formula>NOT(ISERROR(SEARCH("Menor",L13)))</formula>
    </cfRule>
    <cfRule type="containsText" dxfId="893" priority="6" operator="containsText" text="Leve">
      <formula>NOT(ISERROR(SEARCH("Leve",L13)))</formula>
    </cfRule>
  </conditionalFormatting>
  <dataValidations count="1">
    <dataValidation allowBlank="1" showInputMessage="1" showErrorMessage="1" prompt="Enunciar cuál es el control" sqref="P10:P12 P16 P18:P20 P22:P25" xr:uid="{00000000-0002-0000-0400-000000000000}"/>
  </dataValidations>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containsText" priority="855" operator="containsText" id="{85F911A9-FF11-4B11-A4CC-F406EAB53E70}">
            <xm:f>NOT(ISERROR(SEARCH('Tabla probabilidad'!$B$5,I10)))</xm:f>
            <xm:f>'Tabla probabilidad'!$B$5</xm:f>
            <x14:dxf>
              <font>
                <color rgb="FF006100"/>
              </font>
              <fill>
                <patternFill>
                  <bgColor rgb="FFC6EFCE"/>
                </patternFill>
              </fill>
            </x14:dxf>
          </x14:cfRule>
          <x14:cfRule type="containsText" priority="856" operator="containsText" id="{C222FDBF-3C08-4113-9351-76033CF06434}">
            <xm:f>NOT(ISERROR(SEARCH('Tabla probabilidad'!$B$5,I10)))</xm:f>
            <xm:f>'Tabla probabilidad'!$B$5</xm:f>
            <x14:dxf>
              <font>
                <color rgb="FF9C0006"/>
              </font>
              <fill>
                <patternFill>
                  <bgColor rgb="FFFFC7CE"/>
                </patternFill>
              </fill>
            </x14:dxf>
          </x14:cfRule>
          <xm:sqref>I10</xm:sqref>
        </x14:conditionalFormatting>
        <x14:conditionalFormatting xmlns:xm="http://schemas.microsoft.com/office/excel/2006/main">
          <x14:cfRule type="containsText" priority="587" operator="containsText" id="{130BBF8F-6F36-4C1F-BB40-DA538C9DA4BA}">
            <xm:f>NOT(ISERROR(SEARCH('Tabla probabilidad'!$B$5,I13)))</xm:f>
            <xm:f>'Tabla probabilidad'!$B$5</xm:f>
            <x14:dxf>
              <font>
                <color rgb="FF006100"/>
              </font>
              <fill>
                <patternFill>
                  <bgColor rgb="FFC6EFCE"/>
                </patternFill>
              </fill>
            </x14:dxf>
          </x14:cfRule>
          <x14:cfRule type="containsText" priority="588" operator="containsText" id="{0DBD8F32-72F4-47FE-A8E8-92CA123A277C}">
            <xm:f>NOT(ISERROR(SEARCH('Tabla probabilidad'!$B$5,I13)))</xm:f>
            <xm:f>'Tabla probabilidad'!$B$5</xm:f>
            <x14:dxf>
              <font>
                <color rgb="FF9C0006"/>
              </font>
              <fill>
                <patternFill>
                  <bgColor rgb="FFFFC7CE"/>
                </patternFill>
              </fill>
            </x14:dxf>
          </x14:cfRule>
          <xm:sqref>I13 I16 I20</xm:sqref>
        </x14:conditionalFormatting>
        <x14:conditionalFormatting xmlns:xm="http://schemas.microsoft.com/office/excel/2006/main">
          <x14:cfRule type="containsText" priority="427" operator="containsText" id="{DF7D542B-1BF1-4317-8F9F-9E217298398A}">
            <xm:f>NOT(ISERROR(SEARCH('Tabla probabilidad'!$B$5,I24)))</xm:f>
            <xm:f>'Tabla probabilidad'!$B$5</xm:f>
            <x14:dxf>
              <font>
                <color rgb="FF006100"/>
              </font>
              <fill>
                <patternFill>
                  <bgColor rgb="FFC6EFCE"/>
                </patternFill>
              </fill>
            </x14:dxf>
          </x14:cfRule>
          <x14:cfRule type="containsText" priority="428" operator="containsText" id="{588CF624-76F0-4DA9-B250-68F531E8679C}">
            <xm:f>NOT(ISERROR(SEARCH('Tabla probabilidad'!$B$5,I24)))</xm:f>
            <xm:f>'Tabla probabilidad'!$B$5</xm:f>
            <x14:dxf>
              <font>
                <color rgb="FF9C0006"/>
              </font>
              <fill>
                <patternFill>
                  <bgColor rgb="FFFFC7CE"/>
                </patternFill>
              </fill>
            </x14:dxf>
          </x14:cfRule>
          <xm:sqref>I24 I26</xm:sqref>
        </x14:conditionalFormatting>
      </x14:conditionalFormattings>
    </ext>
    <ext xmlns:x14="http://schemas.microsoft.com/office/spreadsheetml/2009/9/main" uri="{CCE6A557-97BC-4b89-ADB6-D9C93CAAB3DF}">
      <x14:dataValidations xmlns:xm="http://schemas.microsoft.com/office/excel/2006/main" count="10">
        <x14:dataValidation type="list" allowBlank="1" showInputMessage="1" showErrorMessage="1" xr:uid="{00000000-0002-0000-0400-000001000000}">
          <x14:formula1>
            <xm:f>LISTA!$J$3:$J$4</xm:f>
          </x14:formula1>
          <xm:sqref>AN10 AN13 AN16 AN26 AN24 AN20</xm:sqref>
        </x14:dataValidation>
        <x14:dataValidation type="list" allowBlank="1" showInputMessage="1" showErrorMessage="1" xr:uid="{00000000-0002-0000-0400-000002000000}">
          <x14:formula1>
            <xm:f>LISTA!$K$3:$K$6</xm:f>
          </x14:formula1>
          <xm:sqref>AH10 AH13 AH16 AH20 AH24 AH26</xm:sqref>
        </x14:dataValidation>
        <x14:dataValidation type="list" allowBlank="1" showInputMessage="1" showErrorMessage="1" xr:uid="{00000000-0002-0000-0400-000003000000}">
          <x14:formula1>
            <xm:f>LISTA!$E$3:$E$5</xm:f>
          </x14:formula1>
          <xm:sqref>R10:R29</xm:sqref>
        </x14:dataValidation>
        <x14:dataValidation type="list" allowBlank="1" showInputMessage="1" showErrorMessage="1" xr:uid="{00000000-0002-0000-0400-000004000000}">
          <x14:formula1>
            <xm:f>LISTA!$F$3:$F$4</xm:f>
          </x14:formula1>
          <xm:sqref>S10:S29</xm:sqref>
        </x14:dataValidation>
        <x14:dataValidation type="list" allowBlank="1" showInputMessage="1" showErrorMessage="1" xr:uid="{00000000-0002-0000-0400-000005000000}">
          <x14:formula1>
            <xm:f>LISTA!$G$3:$G$4</xm:f>
          </x14:formula1>
          <xm:sqref>U10:U29</xm:sqref>
        </x14:dataValidation>
        <x14:dataValidation type="list" allowBlank="1" showInputMessage="1" showErrorMessage="1" xr:uid="{00000000-0002-0000-0400-000006000000}">
          <x14:formula1>
            <xm:f>LISTA!$H$3:$H$4</xm:f>
          </x14:formula1>
          <xm:sqref>V10:V29</xm:sqref>
        </x14:dataValidation>
        <x14:dataValidation type="list" allowBlank="1" showInputMessage="1" showErrorMessage="1" xr:uid="{00000000-0002-0000-0400-000007000000}">
          <x14:formula1>
            <xm:f>LISTA!$I$3:$I$4</xm:f>
          </x14:formula1>
          <xm:sqref>W10:W29</xm:sqref>
        </x14:dataValidation>
        <x14:dataValidation type="list" allowBlank="1" showInputMessage="1" showErrorMessage="1" xr:uid="{00000000-0002-0000-0400-000008000000}">
          <x14:formula1>
            <xm:f>LISTA!$C$3:$C$10</xm:f>
          </x14:formula1>
          <xm:sqref>G10:G29</xm:sqref>
        </x14:dataValidation>
        <x14:dataValidation type="list" allowBlank="1" showInputMessage="1" showErrorMessage="1" xr:uid="{00000000-0002-0000-0400-000009000000}">
          <x14:formula1>
            <xm:f>LISTA!$D$3:$D$31</xm:f>
          </x14:formula1>
          <xm:sqref>K10:K29</xm:sqref>
        </x14:dataValidation>
        <x14:dataValidation type="list" allowBlank="1" showInputMessage="1" showErrorMessage="1" xr:uid="{00000000-0002-0000-0400-00000A000000}">
          <x14:formula1>
            <xm:f>LISTA!$B$3:$B$9</xm:f>
          </x14:formula1>
          <xm:sqref>C10:C29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9" tint="0.39997558519241921"/>
  </sheetPr>
  <dimension ref="A3:I7"/>
  <sheetViews>
    <sheetView topLeftCell="B1" zoomScale="50" zoomScaleNormal="50" workbookViewId="0">
      <selection activeCell="D7" sqref="D7"/>
    </sheetView>
  </sheetViews>
  <sheetFormatPr baseColWidth="10" defaultColWidth="11.42578125" defaultRowHeight="15" x14ac:dyDescent="0.25"/>
  <cols>
    <col min="1" max="1" width="27.42578125" style="7" customWidth="1"/>
    <col min="2" max="2" width="33.28515625" style="7" customWidth="1"/>
    <col min="3" max="3" width="70.5703125" style="7" customWidth="1"/>
    <col min="4" max="4" width="46.5703125" style="7" customWidth="1"/>
    <col min="5" max="5" width="40.42578125" style="7" customWidth="1"/>
    <col min="6" max="6" width="41.28515625" style="7" customWidth="1"/>
    <col min="7" max="7" width="47.7109375" style="7" customWidth="1"/>
    <col min="8" max="8" width="42.85546875" style="7" customWidth="1"/>
    <col min="9" max="9" width="34" style="7" customWidth="1"/>
    <col min="10" max="16384" width="11.42578125" style="7"/>
  </cols>
  <sheetData>
    <row r="3" spans="1:9" x14ac:dyDescent="0.25">
      <c r="A3" s="360" t="s">
        <v>187</v>
      </c>
      <c r="B3" s="360"/>
      <c r="C3" s="360"/>
      <c r="D3" s="360"/>
      <c r="E3" s="360"/>
      <c r="F3" s="360"/>
      <c r="G3" s="360"/>
      <c r="H3" s="360"/>
    </row>
    <row r="4" spans="1:9" x14ac:dyDescent="0.25">
      <c r="A4" s="360"/>
      <c r="B4" s="360"/>
      <c r="C4" s="360"/>
      <c r="D4" s="360"/>
      <c r="E4" s="360"/>
      <c r="F4" s="360"/>
      <c r="G4" s="360"/>
      <c r="H4" s="360"/>
    </row>
    <row r="5" spans="1:9" ht="34.5" thickBot="1" x14ac:dyDescent="0.3">
      <c r="A5" s="19"/>
      <c r="B5" s="19"/>
      <c r="C5" s="19"/>
      <c r="D5" s="19"/>
      <c r="E5" s="19"/>
      <c r="F5" s="19"/>
      <c r="G5" s="19"/>
      <c r="H5" s="19"/>
    </row>
    <row r="6" spans="1:9" ht="71.25" customHeight="1" thickBot="1" x14ac:dyDescent="0.3">
      <c r="A6" s="361" t="s">
        <v>187</v>
      </c>
      <c r="B6" s="84" t="s">
        <v>345</v>
      </c>
      <c r="C6" s="85" t="s">
        <v>346</v>
      </c>
      <c r="D6" s="85" t="s">
        <v>347</v>
      </c>
      <c r="E6" s="85" t="s">
        <v>348</v>
      </c>
      <c r="F6" s="85" t="s">
        <v>349</v>
      </c>
      <c r="G6" s="144" t="s">
        <v>350</v>
      </c>
      <c r="H6" s="84" t="s">
        <v>351</v>
      </c>
      <c r="I6" s="84" t="s">
        <v>352</v>
      </c>
    </row>
    <row r="7" spans="1:9" ht="265.5" customHeight="1" thickBot="1" x14ac:dyDescent="0.3">
      <c r="A7" s="362"/>
      <c r="B7" s="20" t="s">
        <v>353</v>
      </c>
      <c r="C7" s="20" t="s">
        <v>354</v>
      </c>
      <c r="D7" s="20" t="s">
        <v>355</v>
      </c>
      <c r="E7" s="20" t="s">
        <v>356</v>
      </c>
      <c r="F7" s="20" t="s">
        <v>357</v>
      </c>
      <c r="G7" s="21" t="s">
        <v>358</v>
      </c>
      <c r="H7" s="146" t="s">
        <v>359</v>
      </c>
      <c r="I7" s="146" t="s">
        <v>360</v>
      </c>
    </row>
  </sheetData>
  <mergeCells count="2">
    <mergeCell ref="A3:H4"/>
    <mergeCell ref="A6:A7"/>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F0"/>
  </sheetPr>
  <dimension ref="A1:EG735"/>
  <sheetViews>
    <sheetView zoomScale="90" zoomScaleNormal="90" workbookViewId="0">
      <selection activeCell="C13" sqref="C13"/>
    </sheetView>
  </sheetViews>
  <sheetFormatPr baseColWidth="10" defaultColWidth="11.42578125" defaultRowHeight="15" x14ac:dyDescent="0.25"/>
  <cols>
    <col min="2" max="2" width="24.140625" customWidth="1"/>
    <col min="3" max="3" width="75.7109375" customWidth="1"/>
    <col min="4" max="4" width="29.85546875" customWidth="1"/>
    <col min="32" max="137" width="11.42578125" style="7"/>
  </cols>
  <sheetData>
    <row r="1" spans="1:31" s="7" customFormat="1" x14ac:dyDescent="0.25"/>
    <row r="2" spans="1:31" ht="23.25" x14ac:dyDescent="0.25">
      <c r="A2" s="7"/>
      <c r="B2" s="363" t="s">
        <v>361</v>
      </c>
      <c r="C2" s="363"/>
      <c r="D2" s="363"/>
      <c r="E2" s="7"/>
      <c r="F2" s="7"/>
      <c r="G2" s="7"/>
      <c r="H2" s="7"/>
      <c r="I2" s="7"/>
      <c r="J2" s="7"/>
      <c r="K2" s="7"/>
      <c r="L2" s="7"/>
      <c r="M2" s="7"/>
      <c r="N2" s="7"/>
      <c r="O2" s="7"/>
      <c r="P2" s="7"/>
      <c r="Q2" s="7"/>
      <c r="R2" s="7"/>
      <c r="S2" s="7"/>
      <c r="T2" s="7"/>
      <c r="U2" s="7"/>
      <c r="V2" s="7"/>
      <c r="W2" s="7"/>
      <c r="X2" s="7"/>
      <c r="Y2" s="7"/>
      <c r="Z2" s="7"/>
      <c r="AA2" s="7"/>
      <c r="AB2" s="7"/>
      <c r="AC2" s="7"/>
      <c r="AD2" s="7"/>
      <c r="AE2" s="7"/>
    </row>
    <row r="3" spans="1:31" x14ac:dyDescent="0.25">
      <c r="A3" s="7"/>
      <c r="B3" s="102"/>
      <c r="C3" s="102"/>
      <c r="D3" s="102"/>
      <c r="E3" s="7"/>
      <c r="F3" s="7"/>
      <c r="G3" s="7"/>
      <c r="H3" s="7"/>
      <c r="I3" s="7"/>
      <c r="J3" s="7"/>
      <c r="K3" s="7"/>
      <c r="L3" s="7"/>
      <c r="M3" s="7"/>
      <c r="N3" s="7"/>
      <c r="O3" s="7"/>
      <c r="P3" s="7"/>
      <c r="Q3" s="7"/>
      <c r="R3" s="7"/>
      <c r="S3" s="7"/>
      <c r="T3" s="7"/>
      <c r="U3" s="7"/>
      <c r="V3" s="7"/>
      <c r="W3" s="7"/>
      <c r="X3" s="7"/>
      <c r="Y3" s="7"/>
      <c r="Z3" s="7"/>
      <c r="AA3" s="7"/>
      <c r="AB3" s="7"/>
      <c r="AC3" s="7"/>
      <c r="AD3" s="7"/>
      <c r="AE3" s="7"/>
    </row>
    <row r="4" spans="1:31" ht="23.25" x14ac:dyDescent="0.25">
      <c r="A4" s="7"/>
      <c r="B4" s="22"/>
      <c r="C4" s="113" t="s">
        <v>362</v>
      </c>
      <c r="D4" s="113" t="s">
        <v>363</v>
      </c>
      <c r="E4" s="7"/>
      <c r="F4" s="7"/>
      <c r="G4" s="7"/>
      <c r="H4" s="7"/>
      <c r="I4" s="7"/>
      <c r="J4" s="7"/>
      <c r="K4" s="7"/>
      <c r="L4" s="7"/>
      <c r="M4" s="7"/>
      <c r="N4" s="7"/>
      <c r="O4" s="7"/>
      <c r="P4" s="7"/>
      <c r="Q4" s="7"/>
      <c r="R4" s="7"/>
      <c r="S4" s="7"/>
      <c r="T4" s="7"/>
      <c r="U4" s="7"/>
      <c r="V4" s="7"/>
      <c r="W4" s="7"/>
      <c r="X4" s="7"/>
      <c r="Y4" s="7"/>
      <c r="Z4" s="7"/>
      <c r="AA4" s="7"/>
      <c r="AB4" s="7"/>
      <c r="AC4" s="7"/>
      <c r="AD4" s="7"/>
      <c r="AE4" s="7"/>
    </row>
    <row r="5" spans="1:31" ht="46.5" x14ac:dyDescent="0.25">
      <c r="A5" s="7"/>
      <c r="B5" s="114" t="s">
        <v>364</v>
      </c>
      <c r="C5" s="115" t="s">
        <v>365</v>
      </c>
      <c r="D5" s="116">
        <v>0.2</v>
      </c>
      <c r="E5" s="7"/>
      <c r="F5" s="7"/>
      <c r="G5" s="7"/>
      <c r="H5" s="7"/>
      <c r="I5" s="7"/>
      <c r="J5" s="7"/>
      <c r="K5" s="7"/>
      <c r="L5" s="7"/>
      <c r="M5" s="7"/>
      <c r="N5" s="7"/>
      <c r="O5" s="7"/>
      <c r="P5" s="7"/>
      <c r="Q5" s="7"/>
      <c r="R5" s="7"/>
      <c r="S5" s="7"/>
      <c r="T5" s="7"/>
      <c r="U5" s="7"/>
      <c r="V5" s="7"/>
      <c r="W5" s="7"/>
      <c r="X5" s="7"/>
      <c r="Y5" s="7"/>
      <c r="Z5" s="7"/>
      <c r="AA5" s="7"/>
      <c r="AB5" s="7"/>
      <c r="AC5" s="7"/>
      <c r="AD5" s="7"/>
      <c r="AE5" s="7"/>
    </row>
    <row r="6" spans="1:31" ht="46.5" x14ac:dyDescent="0.25">
      <c r="A6" s="7"/>
      <c r="B6" s="117" t="s">
        <v>366</v>
      </c>
      <c r="C6" s="118" t="s">
        <v>367</v>
      </c>
      <c r="D6" s="119">
        <v>0.4</v>
      </c>
      <c r="E6" s="7"/>
      <c r="F6" s="7"/>
      <c r="G6" s="7"/>
      <c r="H6" s="7"/>
      <c r="I6" s="7"/>
      <c r="J6" s="7"/>
      <c r="K6" s="7"/>
      <c r="L6" s="7"/>
      <c r="M6" s="7"/>
      <c r="N6" s="7"/>
      <c r="O6" s="7"/>
      <c r="P6" s="7"/>
      <c r="Q6" s="7"/>
      <c r="R6" s="7"/>
      <c r="S6" s="7"/>
      <c r="T6" s="7"/>
      <c r="U6" s="7"/>
      <c r="V6" s="7"/>
      <c r="W6" s="7"/>
      <c r="X6" s="7"/>
      <c r="Y6" s="7"/>
      <c r="Z6" s="7"/>
      <c r="AA6" s="7"/>
      <c r="AB6" s="7"/>
      <c r="AC6" s="7"/>
      <c r="AD6" s="7"/>
      <c r="AE6" s="7"/>
    </row>
    <row r="7" spans="1:31" ht="46.5" x14ac:dyDescent="0.25">
      <c r="A7" s="7"/>
      <c r="B7" s="120" t="s">
        <v>368</v>
      </c>
      <c r="C7" s="118" t="s">
        <v>369</v>
      </c>
      <c r="D7" s="119">
        <v>0.6</v>
      </c>
      <c r="E7" s="7"/>
      <c r="F7" s="7"/>
      <c r="G7" s="7"/>
      <c r="H7" s="7"/>
      <c r="I7" s="7"/>
      <c r="J7" s="7"/>
      <c r="K7" s="7"/>
      <c r="L7" s="7"/>
      <c r="M7" s="7"/>
      <c r="N7" s="7"/>
      <c r="O7" s="7"/>
      <c r="P7" s="7"/>
      <c r="Q7" s="7"/>
      <c r="R7" s="7"/>
      <c r="S7" s="7"/>
      <c r="T7" s="7"/>
      <c r="U7" s="7"/>
      <c r="V7" s="7"/>
      <c r="W7" s="7"/>
      <c r="X7" s="7"/>
      <c r="Y7" s="7"/>
      <c r="Z7" s="7"/>
      <c r="AA7" s="7"/>
      <c r="AB7" s="7"/>
      <c r="AC7" s="7"/>
      <c r="AD7" s="7"/>
      <c r="AE7" s="7"/>
    </row>
    <row r="8" spans="1:31" ht="69.75" x14ac:dyDescent="0.25">
      <c r="A8" s="7"/>
      <c r="B8" s="121" t="s">
        <v>370</v>
      </c>
      <c r="C8" s="118" t="s">
        <v>371</v>
      </c>
      <c r="D8" s="119">
        <v>0.8</v>
      </c>
      <c r="E8" s="7"/>
      <c r="F8" s="7"/>
      <c r="G8" s="7"/>
      <c r="H8" s="7"/>
      <c r="I8" s="7"/>
      <c r="J8" s="7"/>
      <c r="K8" s="7"/>
      <c r="L8" s="7"/>
      <c r="M8" s="7"/>
      <c r="N8" s="7"/>
      <c r="O8" s="7"/>
      <c r="P8" s="7"/>
      <c r="Q8" s="7"/>
      <c r="R8" s="7"/>
      <c r="S8" s="7"/>
      <c r="T8" s="7"/>
      <c r="U8" s="7"/>
      <c r="V8" s="7"/>
      <c r="W8" s="7"/>
      <c r="X8" s="7"/>
      <c r="Y8" s="7"/>
      <c r="Z8" s="7"/>
      <c r="AA8" s="7"/>
      <c r="AB8" s="7"/>
      <c r="AC8" s="7"/>
      <c r="AD8" s="7"/>
      <c r="AE8" s="7"/>
    </row>
    <row r="9" spans="1:31" ht="46.5" x14ac:dyDescent="0.25">
      <c r="A9" s="7"/>
      <c r="B9" s="122" t="s">
        <v>372</v>
      </c>
      <c r="C9" s="118" t="s">
        <v>373</v>
      </c>
      <c r="D9" s="119">
        <v>1</v>
      </c>
      <c r="E9" s="7"/>
      <c r="F9" s="7"/>
      <c r="G9" s="7"/>
      <c r="H9" s="7"/>
      <c r="I9" s="7"/>
      <c r="J9" s="7"/>
      <c r="K9" s="7"/>
      <c r="L9" s="7"/>
      <c r="M9" s="7"/>
      <c r="N9" s="7"/>
      <c r="O9" s="7"/>
      <c r="P9" s="7"/>
      <c r="Q9" s="7"/>
      <c r="R9" s="7"/>
      <c r="S9" s="7"/>
      <c r="T9" s="7"/>
      <c r="U9" s="7"/>
      <c r="V9" s="7"/>
      <c r="W9" s="7"/>
      <c r="X9" s="7"/>
      <c r="Y9" s="7"/>
      <c r="Z9" s="7"/>
      <c r="AA9" s="7"/>
      <c r="AB9" s="7"/>
      <c r="AC9" s="7"/>
      <c r="AD9" s="7"/>
      <c r="AE9" s="7"/>
    </row>
    <row r="10" spans="1:31" x14ac:dyDescent="0.25">
      <c r="A10" s="7"/>
      <c r="B10" s="23"/>
      <c r="C10" s="23"/>
      <c r="D10" s="23"/>
      <c r="E10" s="7"/>
      <c r="F10" s="7"/>
      <c r="G10" s="7"/>
      <c r="H10" s="7"/>
      <c r="I10" s="7"/>
      <c r="J10" s="7"/>
      <c r="K10" s="7"/>
      <c r="L10" s="7"/>
      <c r="M10" s="7"/>
      <c r="N10" s="7"/>
      <c r="O10" s="7"/>
      <c r="P10" s="7"/>
      <c r="Q10" s="7"/>
      <c r="R10" s="7"/>
      <c r="S10" s="7"/>
      <c r="T10" s="7"/>
      <c r="U10" s="7"/>
      <c r="V10" s="7"/>
      <c r="W10" s="7"/>
      <c r="X10" s="7"/>
      <c r="Y10" s="7"/>
      <c r="Z10" s="7"/>
      <c r="AA10" s="7"/>
      <c r="AB10" s="7"/>
      <c r="AC10" s="7"/>
      <c r="AD10" s="7"/>
      <c r="AE10" s="7"/>
    </row>
    <row r="11" spans="1:31" ht="16.5" x14ac:dyDescent="0.25">
      <c r="A11" s="7"/>
      <c r="B11" s="24"/>
      <c r="C11" s="23"/>
      <c r="D11" s="23"/>
      <c r="E11" s="7"/>
      <c r="F11" s="7"/>
      <c r="G11" s="7"/>
      <c r="H11" s="7"/>
      <c r="I11" s="7"/>
      <c r="J11" s="7"/>
      <c r="K11" s="7"/>
      <c r="L11" s="7"/>
      <c r="M11" s="7"/>
      <c r="N11" s="7"/>
      <c r="O11" s="7"/>
      <c r="P11" s="7"/>
      <c r="Q11" s="7"/>
      <c r="R11" s="7"/>
      <c r="S11" s="7"/>
      <c r="T11" s="7"/>
      <c r="U11" s="7"/>
      <c r="V11" s="7"/>
      <c r="W11" s="7"/>
      <c r="X11" s="7"/>
      <c r="Y11" s="7"/>
      <c r="Z11" s="7"/>
      <c r="AA11" s="7"/>
      <c r="AB11" s="7"/>
      <c r="AC11" s="7"/>
      <c r="AD11" s="7"/>
      <c r="AE11" s="7"/>
    </row>
    <row r="12" spans="1:31" x14ac:dyDescent="0.25">
      <c r="A12" s="7"/>
      <c r="B12" s="23"/>
      <c r="C12" s="23"/>
      <c r="D12" s="23"/>
      <c r="E12" s="7"/>
      <c r="F12" s="7"/>
      <c r="G12" s="7"/>
      <c r="H12" s="7"/>
      <c r="I12" s="7"/>
      <c r="J12" s="7"/>
      <c r="K12" s="7"/>
      <c r="L12" s="7"/>
      <c r="M12" s="7"/>
      <c r="N12" s="7"/>
      <c r="O12" s="7"/>
      <c r="P12" s="7"/>
      <c r="Q12" s="7"/>
      <c r="R12" s="7"/>
      <c r="S12" s="7"/>
      <c r="T12" s="7"/>
      <c r="U12" s="7"/>
      <c r="V12" s="7"/>
      <c r="W12" s="7"/>
      <c r="X12" s="7"/>
      <c r="Y12" s="7"/>
      <c r="Z12" s="7"/>
      <c r="AA12" s="7"/>
      <c r="AB12" s="7"/>
      <c r="AC12" s="7"/>
      <c r="AD12" s="7"/>
      <c r="AE12" s="7"/>
    </row>
    <row r="13" spans="1:31" x14ac:dyDescent="0.25">
      <c r="A13" s="7"/>
      <c r="B13" s="23"/>
      <c r="C13" s="23"/>
      <c r="D13" s="23"/>
      <c r="E13" s="7"/>
      <c r="F13" s="7"/>
      <c r="G13" s="7"/>
      <c r="H13" s="7"/>
      <c r="I13" s="7"/>
      <c r="J13" s="7"/>
      <c r="K13" s="7"/>
      <c r="L13" s="7"/>
      <c r="M13" s="7"/>
      <c r="N13" s="7"/>
      <c r="O13" s="7"/>
      <c r="P13" s="7"/>
      <c r="Q13" s="7"/>
      <c r="R13" s="7"/>
      <c r="S13" s="7"/>
      <c r="T13" s="7"/>
      <c r="U13" s="7"/>
      <c r="V13" s="7"/>
      <c r="W13" s="7"/>
      <c r="X13" s="7"/>
      <c r="Y13" s="7"/>
      <c r="Z13" s="7"/>
      <c r="AA13" s="7"/>
      <c r="AB13" s="7"/>
      <c r="AC13" s="7"/>
      <c r="AD13" s="7"/>
      <c r="AE13" s="7"/>
    </row>
    <row r="14" spans="1:31" x14ac:dyDescent="0.25">
      <c r="A14" s="7"/>
      <c r="B14" s="23"/>
      <c r="C14" s="23"/>
      <c r="D14" s="23"/>
      <c r="E14" s="7"/>
      <c r="F14" s="7"/>
      <c r="G14" s="7"/>
      <c r="H14" s="7"/>
      <c r="I14" s="7"/>
      <c r="J14" s="7"/>
      <c r="K14" s="7"/>
      <c r="L14" s="7"/>
      <c r="M14" s="7"/>
      <c r="N14" s="7"/>
      <c r="O14" s="7"/>
      <c r="P14" s="7"/>
      <c r="Q14" s="7"/>
      <c r="R14" s="7"/>
      <c r="S14" s="7"/>
      <c r="T14" s="7"/>
      <c r="U14" s="7"/>
      <c r="V14" s="7"/>
      <c r="W14" s="7"/>
      <c r="X14" s="7"/>
      <c r="Y14" s="7"/>
      <c r="Z14" s="7"/>
      <c r="AA14" s="7"/>
      <c r="AB14" s="7"/>
      <c r="AC14" s="7"/>
      <c r="AD14" s="7"/>
      <c r="AE14" s="7"/>
    </row>
    <row r="15" spans="1:31" x14ac:dyDescent="0.25">
      <c r="A15" s="7"/>
      <c r="B15" s="23"/>
      <c r="C15" s="23"/>
      <c r="D15" s="23"/>
      <c r="E15" s="7"/>
      <c r="F15" s="7"/>
      <c r="G15" s="7"/>
      <c r="H15" s="7"/>
      <c r="I15" s="7"/>
      <c r="J15" s="7"/>
      <c r="K15" s="7"/>
      <c r="L15" s="7"/>
      <c r="M15" s="7"/>
      <c r="N15" s="7"/>
      <c r="O15" s="7"/>
      <c r="P15" s="7"/>
      <c r="Q15" s="7"/>
      <c r="R15" s="7"/>
      <c r="S15" s="7"/>
      <c r="T15" s="7"/>
      <c r="U15" s="7"/>
      <c r="V15" s="7"/>
      <c r="W15" s="7"/>
      <c r="X15" s="7"/>
      <c r="Y15" s="7"/>
      <c r="Z15" s="7"/>
      <c r="AA15" s="7"/>
      <c r="AB15" s="7"/>
      <c r="AC15" s="7"/>
      <c r="AD15" s="7"/>
      <c r="AE15" s="7"/>
    </row>
    <row r="16" spans="1:31" x14ac:dyDescent="0.25">
      <c r="A16" s="7"/>
      <c r="B16" s="23"/>
      <c r="C16" s="23"/>
      <c r="D16" s="23"/>
      <c r="E16" s="7"/>
      <c r="F16" s="7"/>
      <c r="G16" s="7"/>
      <c r="H16" s="7"/>
      <c r="I16" s="7"/>
      <c r="J16" s="7"/>
      <c r="K16" s="7"/>
      <c r="L16" s="7"/>
      <c r="M16" s="7"/>
      <c r="N16" s="7"/>
      <c r="O16" s="7"/>
      <c r="P16" s="7"/>
      <c r="Q16" s="7"/>
      <c r="R16" s="7"/>
      <c r="S16" s="7"/>
      <c r="T16" s="7"/>
      <c r="U16" s="7"/>
      <c r="V16" s="7"/>
      <c r="W16" s="7"/>
      <c r="X16" s="7"/>
      <c r="Y16" s="7"/>
      <c r="Z16" s="7"/>
      <c r="AA16" s="7"/>
      <c r="AB16" s="7"/>
      <c r="AC16" s="7"/>
      <c r="AD16" s="7"/>
      <c r="AE16" s="7"/>
    </row>
    <row r="17" spans="1:31" x14ac:dyDescent="0.25">
      <c r="A17" s="7"/>
      <c r="B17" s="23"/>
      <c r="C17" s="23"/>
      <c r="D17" s="23"/>
      <c r="E17" s="7"/>
      <c r="F17" s="7"/>
      <c r="G17" s="7"/>
      <c r="H17" s="7"/>
      <c r="I17" s="7"/>
      <c r="J17" s="7"/>
      <c r="K17" s="7"/>
      <c r="L17" s="7"/>
      <c r="M17" s="7"/>
      <c r="N17" s="7"/>
      <c r="O17" s="7"/>
      <c r="P17" s="7"/>
      <c r="Q17" s="7"/>
      <c r="R17" s="7"/>
      <c r="S17" s="7"/>
      <c r="T17" s="7"/>
      <c r="U17" s="7"/>
      <c r="V17" s="7"/>
      <c r="W17" s="7"/>
      <c r="X17" s="7"/>
      <c r="Y17" s="7"/>
      <c r="Z17" s="7"/>
      <c r="AA17" s="7"/>
      <c r="AB17" s="7"/>
      <c r="AC17" s="7"/>
      <c r="AD17" s="7"/>
      <c r="AE17" s="7"/>
    </row>
    <row r="18" spans="1:31" x14ac:dyDescent="0.25">
      <c r="A18" s="7"/>
      <c r="B18" s="23"/>
      <c r="C18" s="23"/>
      <c r="D18" s="23"/>
      <c r="E18" s="7"/>
      <c r="F18" s="7"/>
      <c r="G18" s="7"/>
      <c r="H18" s="7"/>
      <c r="I18" s="7"/>
      <c r="J18" s="7"/>
      <c r="K18" s="7"/>
      <c r="L18" s="7"/>
      <c r="M18" s="7"/>
      <c r="N18" s="7"/>
      <c r="O18" s="7"/>
      <c r="P18" s="7"/>
      <c r="Q18" s="7"/>
      <c r="R18" s="7"/>
      <c r="S18" s="7"/>
      <c r="T18" s="7"/>
      <c r="U18" s="7"/>
      <c r="V18" s="7"/>
      <c r="W18" s="7"/>
      <c r="X18" s="7"/>
      <c r="Y18" s="7"/>
      <c r="Z18" s="7"/>
      <c r="AA18" s="7"/>
      <c r="AB18" s="7"/>
      <c r="AC18" s="7"/>
      <c r="AD18" s="7"/>
      <c r="AE18" s="7"/>
    </row>
    <row r="19" spans="1:31" x14ac:dyDescent="0.25">
      <c r="A19" s="7"/>
      <c r="B19" s="23"/>
      <c r="C19" s="23"/>
      <c r="D19" s="23"/>
      <c r="E19" s="7"/>
      <c r="F19" s="7"/>
      <c r="G19" s="7"/>
      <c r="H19" s="7"/>
      <c r="I19" s="7"/>
      <c r="J19" s="7"/>
      <c r="K19" s="7"/>
      <c r="L19" s="7"/>
      <c r="M19" s="7"/>
      <c r="N19" s="7"/>
      <c r="O19" s="7"/>
      <c r="P19" s="7"/>
      <c r="Q19" s="7"/>
      <c r="R19" s="7"/>
      <c r="S19" s="7"/>
      <c r="T19" s="7"/>
      <c r="U19" s="7"/>
      <c r="V19" s="7"/>
      <c r="W19" s="7"/>
      <c r="X19" s="7"/>
      <c r="Y19" s="7"/>
      <c r="Z19" s="7"/>
      <c r="AA19" s="7"/>
      <c r="AB19" s="7"/>
      <c r="AC19" s="7"/>
      <c r="AD19" s="7"/>
      <c r="AE19" s="7"/>
    </row>
    <row r="20" spans="1:31" x14ac:dyDescent="0.25">
      <c r="A20" s="7"/>
      <c r="B20" s="7"/>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row>
    <row r="21" spans="1:31" x14ac:dyDescent="0.25">
      <c r="A21" s="7"/>
      <c r="B21" s="7"/>
      <c r="C21" s="7"/>
      <c r="D21" s="7"/>
      <c r="E21" s="7"/>
      <c r="F21" s="7"/>
      <c r="G21" s="7"/>
      <c r="H21" s="7"/>
      <c r="I21" s="7"/>
      <c r="J21" s="7"/>
      <c r="K21" s="7"/>
      <c r="L21" s="7"/>
      <c r="M21" s="7"/>
      <c r="N21" s="7"/>
      <c r="O21" s="7"/>
      <c r="P21" s="7"/>
      <c r="Q21" s="7"/>
      <c r="R21" s="7"/>
      <c r="S21" s="7"/>
      <c r="T21" s="7"/>
      <c r="U21" s="7"/>
      <c r="V21" s="7"/>
      <c r="W21" s="7"/>
      <c r="X21" s="7"/>
      <c r="Y21" s="7"/>
      <c r="Z21" s="7"/>
      <c r="AA21" s="7"/>
      <c r="AB21" s="7"/>
      <c r="AC21" s="7"/>
      <c r="AD21" s="7"/>
      <c r="AE21" s="7"/>
    </row>
    <row r="22" spans="1:31" x14ac:dyDescent="0.25">
      <c r="A22" s="7"/>
      <c r="B22" s="7"/>
      <c r="C22" s="7"/>
      <c r="D22" s="7"/>
      <c r="E22" s="7"/>
      <c r="F22" s="7"/>
      <c r="G22" s="7"/>
      <c r="H22" s="7"/>
      <c r="I22" s="7"/>
      <c r="J22" s="7"/>
      <c r="K22" s="7"/>
      <c r="L22" s="7"/>
      <c r="M22" s="7"/>
      <c r="N22" s="7"/>
      <c r="O22" s="7"/>
      <c r="P22" s="7"/>
      <c r="Q22" s="7"/>
      <c r="R22" s="7"/>
      <c r="S22" s="7"/>
      <c r="T22" s="7"/>
      <c r="U22" s="7"/>
      <c r="V22" s="7"/>
      <c r="W22" s="7"/>
      <c r="X22" s="7"/>
      <c r="Y22" s="7"/>
      <c r="Z22" s="7"/>
      <c r="AA22" s="7"/>
      <c r="AB22" s="7"/>
      <c r="AC22" s="7"/>
      <c r="AD22" s="7"/>
      <c r="AE22" s="7"/>
    </row>
    <row r="23" spans="1:31" x14ac:dyDescent="0.25">
      <c r="A23" s="7"/>
      <c r="B23" s="7"/>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row>
    <row r="24" spans="1:31" x14ac:dyDescent="0.25">
      <c r="A24" s="7"/>
      <c r="B24" s="7"/>
      <c r="C24" s="7"/>
      <c r="D24" s="7"/>
      <c r="E24" s="7"/>
      <c r="F24" s="7"/>
      <c r="G24" s="7"/>
      <c r="H24" s="7"/>
      <c r="I24" s="7"/>
      <c r="J24" s="7"/>
      <c r="K24" s="7"/>
      <c r="L24" s="7"/>
      <c r="M24" s="7"/>
      <c r="N24" s="7"/>
      <c r="O24" s="7"/>
      <c r="P24" s="7"/>
      <c r="Q24" s="7"/>
      <c r="R24" s="7"/>
      <c r="S24" s="7"/>
      <c r="T24" s="7"/>
      <c r="U24" s="7"/>
      <c r="V24" s="7"/>
      <c r="W24" s="7"/>
      <c r="X24" s="7"/>
      <c r="Y24" s="7"/>
      <c r="Z24" s="7"/>
      <c r="AA24" s="7"/>
      <c r="AB24" s="7"/>
      <c r="AC24" s="7"/>
      <c r="AD24" s="7"/>
      <c r="AE24" s="7"/>
    </row>
    <row r="25" spans="1:31" x14ac:dyDescent="0.25">
      <c r="A25" s="7"/>
      <c r="B25" s="7"/>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row>
    <row r="26" spans="1:31" x14ac:dyDescent="0.25">
      <c r="A26" s="7"/>
      <c r="B26" s="7"/>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row>
    <row r="27" spans="1:31" x14ac:dyDescent="0.25">
      <c r="A27" s="7"/>
      <c r="B27" s="7"/>
      <c r="C27" s="7"/>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row>
    <row r="28" spans="1:31" x14ac:dyDescent="0.25">
      <c r="A28" s="7"/>
      <c r="B28" s="7"/>
      <c r="C28" s="7"/>
      <c r="D28" s="7"/>
      <c r="E28" s="7"/>
      <c r="F28" s="7"/>
      <c r="G28" s="7"/>
      <c r="H28" s="7"/>
      <c r="I28" s="7"/>
      <c r="J28" s="7"/>
      <c r="K28" s="7"/>
      <c r="L28" s="7"/>
      <c r="M28" s="7"/>
      <c r="N28" s="7"/>
      <c r="O28" s="7"/>
      <c r="P28" s="7"/>
      <c r="Q28" s="7"/>
      <c r="R28" s="7"/>
      <c r="S28" s="7"/>
      <c r="T28" s="7"/>
      <c r="U28" s="7"/>
      <c r="V28" s="7"/>
      <c r="W28" s="7"/>
      <c r="X28" s="7"/>
      <c r="Y28" s="7"/>
      <c r="Z28" s="7"/>
      <c r="AA28" s="7"/>
      <c r="AB28" s="7"/>
      <c r="AC28" s="7"/>
      <c r="AD28" s="7"/>
      <c r="AE28" s="7"/>
    </row>
    <row r="29" spans="1:31" x14ac:dyDescent="0.25">
      <c r="A29" s="7"/>
      <c r="B29" s="7"/>
      <c r="C29" s="7"/>
      <c r="D29" s="7"/>
      <c r="E29" s="7"/>
      <c r="F29" s="7"/>
      <c r="G29" s="7"/>
      <c r="H29" s="7"/>
      <c r="I29" s="7"/>
      <c r="J29" s="7"/>
      <c r="K29" s="7"/>
      <c r="L29" s="7"/>
      <c r="M29" s="7"/>
      <c r="N29" s="7"/>
      <c r="O29" s="7"/>
      <c r="P29" s="7"/>
      <c r="Q29" s="7"/>
      <c r="R29" s="7"/>
      <c r="S29" s="7"/>
      <c r="T29" s="7"/>
      <c r="U29" s="7"/>
      <c r="V29" s="7"/>
      <c r="W29" s="7"/>
      <c r="X29" s="7"/>
      <c r="Y29" s="7"/>
      <c r="Z29" s="7"/>
      <c r="AA29" s="7"/>
      <c r="AB29" s="7"/>
      <c r="AC29" s="7"/>
      <c r="AD29" s="7"/>
      <c r="AE29" s="7"/>
    </row>
    <row r="30" spans="1:31" x14ac:dyDescent="0.25">
      <c r="A30" s="7"/>
      <c r="B30" s="7"/>
      <c r="C30" s="7"/>
      <c r="D30" s="7"/>
      <c r="E30" s="7"/>
      <c r="F30" s="7"/>
      <c r="G30" s="7"/>
      <c r="H30" s="7"/>
      <c r="I30" s="7"/>
      <c r="J30" s="7"/>
      <c r="K30" s="7"/>
      <c r="L30" s="7"/>
      <c r="M30" s="7"/>
      <c r="N30" s="7"/>
      <c r="O30" s="7"/>
      <c r="P30" s="7"/>
      <c r="Q30" s="7"/>
      <c r="R30" s="7"/>
      <c r="S30" s="7"/>
      <c r="T30" s="7"/>
      <c r="U30" s="7"/>
      <c r="V30" s="7"/>
      <c r="W30" s="7"/>
      <c r="X30" s="7"/>
      <c r="Y30" s="7"/>
      <c r="Z30" s="7"/>
      <c r="AA30" s="7"/>
      <c r="AB30" s="7"/>
      <c r="AC30" s="7"/>
      <c r="AD30" s="7"/>
      <c r="AE30" s="7"/>
    </row>
    <row r="31" spans="1:31" x14ac:dyDescent="0.25">
      <c r="A31" s="7"/>
      <c r="B31" s="7"/>
      <c r="C31" s="7"/>
      <c r="D31" s="7"/>
      <c r="E31" s="7"/>
      <c r="F31" s="7"/>
      <c r="G31" s="7"/>
      <c r="H31" s="7"/>
      <c r="I31" s="7"/>
      <c r="J31" s="7"/>
      <c r="K31" s="7"/>
      <c r="L31" s="7"/>
      <c r="M31" s="7"/>
      <c r="N31" s="7"/>
      <c r="O31" s="7"/>
      <c r="P31" s="7"/>
      <c r="Q31" s="7"/>
      <c r="R31" s="7"/>
      <c r="S31" s="7"/>
      <c r="T31" s="7"/>
      <c r="U31" s="7"/>
      <c r="V31" s="7"/>
      <c r="W31" s="7"/>
      <c r="X31" s="7"/>
      <c r="Y31" s="7"/>
      <c r="Z31" s="7"/>
      <c r="AA31" s="7"/>
      <c r="AB31" s="7"/>
      <c r="AC31" s="7"/>
      <c r="AD31" s="7"/>
      <c r="AE31" s="7"/>
    </row>
    <row r="32" spans="1:31" x14ac:dyDescent="0.25">
      <c r="A32" s="7"/>
      <c r="B32" s="7"/>
      <c r="C32" s="7"/>
      <c r="D32" s="7"/>
      <c r="E32" s="7"/>
      <c r="F32" s="7"/>
      <c r="G32" s="7"/>
      <c r="H32" s="7"/>
      <c r="I32" s="7"/>
      <c r="J32" s="7"/>
      <c r="K32" s="7"/>
      <c r="L32" s="7"/>
      <c r="M32" s="7"/>
      <c r="N32" s="7"/>
      <c r="O32" s="7"/>
      <c r="P32" s="7"/>
      <c r="Q32" s="7"/>
      <c r="R32" s="7"/>
      <c r="S32" s="7"/>
      <c r="T32" s="7"/>
      <c r="U32" s="7"/>
      <c r="V32" s="7"/>
      <c r="W32" s="7"/>
      <c r="X32" s="7"/>
      <c r="Y32" s="7"/>
      <c r="Z32" s="7"/>
      <c r="AA32" s="7"/>
      <c r="AB32" s="7"/>
      <c r="AC32" s="7"/>
      <c r="AD32" s="7"/>
      <c r="AE32" s="7"/>
    </row>
    <row r="33" spans="1:31" x14ac:dyDescent="0.25">
      <c r="A33" s="7"/>
      <c r="B33" s="7"/>
      <c r="C33" s="7"/>
      <c r="D33" s="7"/>
      <c r="E33" s="7"/>
      <c r="F33" s="7"/>
      <c r="G33" s="7"/>
      <c r="H33" s="7"/>
      <c r="I33" s="7"/>
      <c r="J33" s="7"/>
      <c r="K33" s="7"/>
      <c r="L33" s="7"/>
      <c r="M33" s="7"/>
      <c r="N33" s="7"/>
      <c r="O33" s="7"/>
      <c r="P33" s="7"/>
      <c r="Q33" s="7"/>
      <c r="R33" s="7"/>
      <c r="S33" s="7"/>
      <c r="T33" s="7"/>
      <c r="U33" s="7"/>
      <c r="V33" s="7"/>
      <c r="W33" s="7"/>
      <c r="X33" s="7"/>
      <c r="Y33" s="7"/>
      <c r="Z33" s="7"/>
      <c r="AA33" s="7"/>
      <c r="AB33" s="7"/>
      <c r="AC33" s="7"/>
      <c r="AD33" s="7"/>
      <c r="AE33" s="7"/>
    </row>
    <row r="34" spans="1:31" s="7" customFormat="1" x14ac:dyDescent="0.25"/>
    <row r="35" spans="1:31" s="7" customFormat="1" x14ac:dyDescent="0.25"/>
    <row r="36" spans="1:31" s="7" customFormat="1" x14ac:dyDescent="0.25"/>
    <row r="37" spans="1:31" s="7" customFormat="1" x14ac:dyDescent="0.25"/>
    <row r="38" spans="1:31" s="7" customFormat="1" x14ac:dyDescent="0.25"/>
    <row r="39" spans="1:31" s="7" customFormat="1" x14ac:dyDescent="0.25"/>
    <row r="40" spans="1:31" s="7" customFormat="1" x14ac:dyDescent="0.25"/>
    <row r="41" spans="1:31" s="7" customFormat="1" x14ac:dyDescent="0.25"/>
    <row r="42" spans="1:31" s="7" customFormat="1" x14ac:dyDescent="0.25"/>
    <row r="43" spans="1:31" s="7" customFormat="1" x14ac:dyDescent="0.25"/>
    <row r="44" spans="1:31" s="7" customFormat="1" x14ac:dyDescent="0.25"/>
    <row r="45" spans="1:31" s="7" customFormat="1" x14ac:dyDescent="0.25"/>
    <row r="46" spans="1:31" s="7" customFormat="1" x14ac:dyDescent="0.25"/>
    <row r="47" spans="1:31" s="7" customFormat="1" x14ac:dyDescent="0.25"/>
    <row r="48" spans="1:31" s="7" customFormat="1" x14ac:dyDescent="0.25"/>
    <row r="49" s="7" customFormat="1" x14ac:dyDescent="0.25"/>
    <row r="50" s="7" customFormat="1" x14ac:dyDescent="0.25"/>
    <row r="51" s="7" customFormat="1" x14ac:dyDescent="0.25"/>
    <row r="52" s="7" customFormat="1" x14ac:dyDescent="0.25"/>
    <row r="53" s="7" customFormat="1" x14ac:dyDescent="0.25"/>
    <row r="54" s="7" customFormat="1" x14ac:dyDescent="0.25"/>
    <row r="55" s="7" customFormat="1" x14ac:dyDescent="0.25"/>
    <row r="56" s="7" customFormat="1" x14ac:dyDescent="0.25"/>
    <row r="57" s="7" customFormat="1" x14ac:dyDescent="0.25"/>
    <row r="58" s="7" customFormat="1" x14ac:dyDescent="0.25"/>
    <row r="59" s="7" customFormat="1" x14ac:dyDescent="0.25"/>
    <row r="60" s="7" customFormat="1" x14ac:dyDescent="0.25"/>
    <row r="61" s="7" customFormat="1" x14ac:dyDescent="0.25"/>
    <row r="62" s="7" customFormat="1" x14ac:dyDescent="0.25"/>
    <row r="63" s="7" customFormat="1" x14ac:dyDescent="0.25"/>
    <row r="64" s="7" customFormat="1" x14ac:dyDescent="0.25"/>
    <row r="65" s="7" customFormat="1" x14ac:dyDescent="0.25"/>
    <row r="66" s="7" customFormat="1" x14ac:dyDescent="0.25"/>
    <row r="67" s="7" customFormat="1" x14ac:dyDescent="0.25"/>
    <row r="68" s="7" customFormat="1" x14ac:dyDescent="0.25"/>
    <row r="69" s="7" customFormat="1" x14ac:dyDescent="0.25"/>
    <row r="70" s="7" customFormat="1" x14ac:dyDescent="0.25"/>
    <row r="71" s="7" customFormat="1" x14ac:dyDescent="0.25"/>
    <row r="72" s="7" customFormat="1" x14ac:dyDescent="0.25"/>
    <row r="73" s="7" customFormat="1" x14ac:dyDescent="0.25"/>
    <row r="74" s="7" customFormat="1" x14ac:dyDescent="0.25"/>
    <row r="75" s="7" customFormat="1" x14ac:dyDescent="0.25"/>
    <row r="76" s="7" customFormat="1" x14ac:dyDescent="0.25"/>
    <row r="77" s="7" customFormat="1" x14ac:dyDescent="0.25"/>
    <row r="78" s="7" customFormat="1" x14ac:dyDescent="0.25"/>
    <row r="79" s="7" customFormat="1" x14ac:dyDescent="0.25"/>
    <row r="80" s="7" customFormat="1" x14ac:dyDescent="0.25"/>
    <row r="81" s="7" customFormat="1" x14ac:dyDescent="0.25"/>
    <row r="82" s="7" customFormat="1" x14ac:dyDescent="0.25"/>
    <row r="83" s="7" customFormat="1" x14ac:dyDescent="0.25"/>
    <row r="84" s="7" customFormat="1" x14ac:dyDescent="0.25"/>
    <row r="85" s="7" customFormat="1" x14ac:dyDescent="0.25"/>
    <row r="86" s="7" customFormat="1" x14ac:dyDescent="0.25"/>
    <row r="87" s="7" customFormat="1" x14ac:dyDescent="0.25"/>
    <row r="88" s="7" customFormat="1" x14ac:dyDescent="0.25"/>
    <row r="89" s="7" customFormat="1" x14ac:dyDescent="0.25"/>
    <row r="90" s="7" customFormat="1" x14ac:dyDescent="0.25"/>
    <row r="91" s="7" customFormat="1" x14ac:dyDescent="0.25"/>
    <row r="92" s="7" customFormat="1" x14ac:dyDescent="0.25"/>
    <row r="93" s="7" customFormat="1" x14ac:dyDescent="0.25"/>
    <row r="94" s="7" customFormat="1" x14ac:dyDescent="0.25"/>
    <row r="95" s="7" customFormat="1" x14ac:dyDescent="0.25"/>
    <row r="96" s="7" customFormat="1" x14ac:dyDescent="0.25"/>
    <row r="97" s="7" customFormat="1" x14ac:dyDescent="0.25"/>
    <row r="98" s="7" customFormat="1" x14ac:dyDescent="0.25"/>
    <row r="99" s="7" customFormat="1" x14ac:dyDescent="0.25"/>
    <row r="100" s="7" customFormat="1" x14ac:dyDescent="0.25"/>
    <row r="101" s="7" customFormat="1" x14ac:dyDescent="0.25"/>
    <row r="102" s="7" customFormat="1" x14ac:dyDescent="0.25"/>
    <row r="103" s="7" customFormat="1" x14ac:dyDescent="0.25"/>
    <row r="104" s="7" customFormat="1" x14ac:dyDescent="0.25"/>
    <row r="105" s="7" customFormat="1" x14ac:dyDescent="0.25"/>
    <row r="106" s="7" customFormat="1" x14ac:dyDescent="0.25"/>
    <row r="107" s="7" customFormat="1" x14ac:dyDescent="0.25"/>
    <row r="108" s="7" customFormat="1" x14ac:dyDescent="0.25"/>
    <row r="109" s="7" customFormat="1" x14ac:dyDescent="0.25"/>
    <row r="110" s="7" customFormat="1" x14ac:dyDescent="0.25"/>
    <row r="111" s="7" customFormat="1" x14ac:dyDescent="0.25"/>
    <row r="112" s="7" customFormat="1" x14ac:dyDescent="0.25"/>
    <row r="113" s="7" customFormat="1" x14ac:dyDescent="0.25"/>
    <row r="114" s="7" customFormat="1" x14ac:dyDescent="0.25"/>
    <row r="115" s="7" customFormat="1" x14ac:dyDescent="0.25"/>
    <row r="116" s="7" customFormat="1" x14ac:dyDescent="0.25"/>
    <row r="117" s="7" customFormat="1" x14ac:dyDescent="0.25"/>
    <row r="118" s="7" customFormat="1" x14ac:dyDescent="0.25"/>
    <row r="119" s="7" customFormat="1" x14ac:dyDescent="0.25"/>
    <row r="120" s="7" customFormat="1" x14ac:dyDescent="0.25"/>
    <row r="121" s="7" customFormat="1" x14ac:dyDescent="0.25"/>
    <row r="122" s="7" customFormat="1" x14ac:dyDescent="0.25"/>
    <row r="123" s="7" customFormat="1" x14ac:dyDescent="0.25"/>
    <row r="124" s="7" customFormat="1" x14ac:dyDescent="0.25"/>
    <row r="125" s="7" customFormat="1" x14ac:dyDescent="0.25"/>
    <row r="126" s="7" customFormat="1" x14ac:dyDescent="0.25"/>
    <row r="127" s="7" customFormat="1" x14ac:dyDescent="0.25"/>
    <row r="128" s="7" customFormat="1" x14ac:dyDescent="0.25"/>
    <row r="129" s="7" customFormat="1" x14ac:dyDescent="0.25"/>
    <row r="130" s="7" customFormat="1" x14ac:dyDescent="0.25"/>
    <row r="131" s="7" customFormat="1" x14ac:dyDescent="0.25"/>
    <row r="132" s="7" customFormat="1" x14ac:dyDescent="0.25"/>
    <row r="133" s="7" customFormat="1" x14ac:dyDescent="0.25"/>
    <row r="134" s="7" customFormat="1" x14ac:dyDescent="0.25"/>
    <row r="135" s="7" customFormat="1" x14ac:dyDescent="0.25"/>
    <row r="136" s="7" customFormat="1" x14ac:dyDescent="0.25"/>
    <row r="137" s="7" customFormat="1" x14ac:dyDescent="0.25"/>
    <row r="138" s="7" customFormat="1" x14ac:dyDescent="0.25"/>
    <row r="139" s="7" customFormat="1" x14ac:dyDescent="0.25"/>
    <row r="140" s="7" customFormat="1" x14ac:dyDescent="0.25"/>
    <row r="141" s="7" customFormat="1" x14ac:dyDescent="0.25"/>
    <row r="142" s="7" customFormat="1" x14ac:dyDescent="0.25"/>
    <row r="143" s="7" customFormat="1" x14ac:dyDescent="0.25"/>
    <row r="144" s="7" customFormat="1" x14ac:dyDescent="0.25"/>
    <row r="145" s="7" customFormat="1" x14ac:dyDescent="0.25"/>
    <row r="146" s="7" customFormat="1" x14ac:dyDescent="0.25"/>
    <row r="147" s="7" customFormat="1" x14ac:dyDescent="0.25"/>
    <row r="148" s="7" customFormat="1" x14ac:dyDescent="0.25"/>
    <row r="149" s="7" customFormat="1" x14ac:dyDescent="0.25"/>
    <row r="150" s="7" customFormat="1" x14ac:dyDescent="0.25"/>
    <row r="151" s="7" customFormat="1" x14ac:dyDescent="0.25"/>
    <row r="152" s="7" customFormat="1" x14ac:dyDescent="0.25"/>
    <row r="153" s="7" customFormat="1" x14ac:dyDescent="0.25"/>
    <row r="154" s="7" customFormat="1" x14ac:dyDescent="0.25"/>
    <row r="155" s="7" customFormat="1" x14ac:dyDescent="0.25"/>
    <row r="156" s="7" customFormat="1" x14ac:dyDescent="0.25"/>
    <row r="157" s="7" customFormat="1" x14ac:dyDescent="0.25"/>
    <row r="158" s="7" customFormat="1" x14ac:dyDescent="0.25"/>
    <row r="159" s="7" customFormat="1" x14ac:dyDescent="0.25"/>
    <row r="160" s="7" customFormat="1" x14ac:dyDescent="0.25"/>
    <row r="161" s="7" customFormat="1" x14ac:dyDescent="0.25"/>
    <row r="162" s="7" customFormat="1" x14ac:dyDescent="0.25"/>
    <row r="163" s="7" customFormat="1" x14ac:dyDescent="0.25"/>
    <row r="164" s="7" customFormat="1" x14ac:dyDescent="0.25"/>
    <row r="165" s="7" customFormat="1" x14ac:dyDescent="0.25"/>
    <row r="166" s="7" customFormat="1" x14ac:dyDescent="0.25"/>
    <row r="167" s="7" customFormat="1" x14ac:dyDescent="0.25"/>
    <row r="168" s="7" customFormat="1" x14ac:dyDescent="0.25"/>
    <row r="169" s="7" customFormat="1" x14ac:dyDescent="0.25"/>
    <row r="170" s="7" customFormat="1" x14ac:dyDescent="0.25"/>
    <row r="171" s="7" customFormat="1" x14ac:dyDescent="0.25"/>
    <row r="172" s="7" customFormat="1" x14ac:dyDescent="0.25"/>
    <row r="173" s="7" customFormat="1" x14ac:dyDescent="0.25"/>
    <row r="174" s="7" customFormat="1" x14ac:dyDescent="0.25"/>
    <row r="175" s="7" customFormat="1" x14ac:dyDescent="0.25"/>
    <row r="176" s="7" customFormat="1" x14ac:dyDescent="0.25"/>
    <row r="177" s="7" customFormat="1" x14ac:dyDescent="0.25"/>
    <row r="178" s="7" customFormat="1" x14ac:dyDescent="0.25"/>
    <row r="179" s="7" customFormat="1" x14ac:dyDescent="0.25"/>
    <row r="180" s="7" customFormat="1" x14ac:dyDescent="0.25"/>
    <row r="181" s="7" customFormat="1" x14ac:dyDescent="0.25"/>
    <row r="182" s="7" customFormat="1" x14ac:dyDescent="0.25"/>
    <row r="183" s="7" customFormat="1" x14ac:dyDescent="0.25"/>
    <row r="184" s="7" customFormat="1" x14ac:dyDescent="0.25"/>
    <row r="185" s="7" customFormat="1" x14ac:dyDescent="0.25"/>
    <row r="186" s="7" customFormat="1" x14ac:dyDescent="0.25"/>
    <row r="187" s="7" customFormat="1" x14ac:dyDescent="0.25"/>
    <row r="188" s="7" customFormat="1" x14ac:dyDescent="0.25"/>
    <row r="189" s="7" customFormat="1" x14ac:dyDescent="0.25"/>
    <row r="190" s="7" customFormat="1" x14ac:dyDescent="0.25"/>
    <row r="191" s="7" customFormat="1" x14ac:dyDescent="0.25"/>
    <row r="192" s="7" customFormat="1" x14ac:dyDescent="0.25"/>
    <row r="193" s="7" customFormat="1" x14ac:dyDescent="0.25"/>
    <row r="194" s="7" customFormat="1" x14ac:dyDescent="0.25"/>
    <row r="195" s="7" customFormat="1" x14ac:dyDescent="0.25"/>
    <row r="196" s="7" customFormat="1" x14ac:dyDescent="0.25"/>
    <row r="197" s="7" customFormat="1" x14ac:dyDescent="0.25"/>
    <row r="198" s="7" customFormat="1" x14ac:dyDescent="0.25"/>
    <row r="199" s="7" customFormat="1" x14ac:dyDescent="0.25"/>
    <row r="200" s="7" customFormat="1" x14ac:dyDescent="0.25"/>
    <row r="201" s="7" customFormat="1" x14ac:dyDescent="0.25"/>
    <row r="202" s="7" customFormat="1" x14ac:dyDescent="0.25"/>
    <row r="203" s="7" customFormat="1" x14ac:dyDescent="0.25"/>
    <row r="204" s="7" customFormat="1" x14ac:dyDescent="0.25"/>
    <row r="205" s="7" customFormat="1" x14ac:dyDescent="0.25"/>
    <row r="206" s="7" customFormat="1" x14ac:dyDescent="0.25"/>
    <row r="207" s="7" customFormat="1" x14ac:dyDescent="0.25"/>
    <row r="208" s="7" customFormat="1" x14ac:dyDescent="0.25"/>
    <row r="209" s="7" customFormat="1" x14ac:dyDescent="0.25"/>
    <row r="210" s="7" customFormat="1" x14ac:dyDescent="0.25"/>
    <row r="211" s="7" customFormat="1" x14ac:dyDescent="0.25"/>
    <row r="212" s="7" customFormat="1" x14ac:dyDescent="0.25"/>
    <row r="213" s="7" customFormat="1" x14ac:dyDescent="0.25"/>
    <row r="214" s="7" customFormat="1" x14ac:dyDescent="0.25"/>
    <row r="215" s="7" customFormat="1" x14ac:dyDescent="0.25"/>
    <row r="216" s="7" customFormat="1" x14ac:dyDescent="0.25"/>
    <row r="217" s="7" customFormat="1" x14ac:dyDescent="0.25"/>
    <row r="218" s="7" customFormat="1" x14ac:dyDescent="0.25"/>
    <row r="219" s="7" customFormat="1" x14ac:dyDescent="0.25"/>
    <row r="220" s="7" customFormat="1" x14ac:dyDescent="0.25"/>
    <row r="221" s="7" customFormat="1" x14ac:dyDescent="0.25"/>
    <row r="222" s="7" customFormat="1" x14ac:dyDescent="0.25"/>
    <row r="223" s="7" customFormat="1" x14ac:dyDescent="0.25"/>
    <row r="224" s="7" customFormat="1" x14ac:dyDescent="0.25"/>
    <row r="225" s="7" customFormat="1" x14ac:dyDescent="0.25"/>
    <row r="226" s="7" customFormat="1" x14ac:dyDescent="0.25"/>
    <row r="227" s="7" customFormat="1" x14ac:dyDescent="0.25"/>
    <row r="228" s="7" customFormat="1" x14ac:dyDescent="0.25"/>
    <row r="229" s="7" customFormat="1" x14ac:dyDescent="0.25"/>
    <row r="230" s="7" customFormat="1" x14ac:dyDescent="0.25"/>
    <row r="231" s="7" customFormat="1" x14ac:dyDescent="0.25"/>
    <row r="232" s="7" customFormat="1" x14ac:dyDescent="0.25"/>
    <row r="233" s="7" customFormat="1" x14ac:dyDescent="0.25"/>
    <row r="234" s="7" customFormat="1" x14ac:dyDescent="0.25"/>
    <row r="235" s="7" customFormat="1" x14ac:dyDescent="0.25"/>
    <row r="236" s="7" customFormat="1" x14ac:dyDescent="0.25"/>
    <row r="237" s="7" customFormat="1" x14ac:dyDescent="0.25"/>
    <row r="238" s="7" customFormat="1" x14ac:dyDescent="0.25"/>
    <row r="239" s="7" customFormat="1" x14ac:dyDescent="0.25"/>
    <row r="240" s="7" customFormat="1" x14ac:dyDescent="0.25"/>
    <row r="241" s="7" customFormat="1" x14ac:dyDescent="0.25"/>
    <row r="242" s="7" customFormat="1" x14ac:dyDescent="0.25"/>
    <row r="243" s="7" customFormat="1" x14ac:dyDescent="0.25"/>
    <row r="244" s="7" customFormat="1" x14ac:dyDescent="0.25"/>
    <row r="245" s="7" customFormat="1" x14ac:dyDescent="0.25"/>
    <row r="246" s="7" customFormat="1" x14ac:dyDescent="0.25"/>
    <row r="247" s="7" customFormat="1" x14ac:dyDescent="0.25"/>
    <row r="248" s="7" customFormat="1" x14ac:dyDescent="0.25"/>
    <row r="249" s="7" customFormat="1" x14ac:dyDescent="0.25"/>
    <row r="250" s="7" customFormat="1" x14ac:dyDescent="0.25"/>
    <row r="251" s="7" customFormat="1" x14ac:dyDescent="0.25"/>
    <row r="252" s="7" customFormat="1" x14ac:dyDescent="0.25"/>
    <row r="253" s="7" customFormat="1" x14ac:dyDescent="0.25"/>
    <row r="254" s="7" customFormat="1" x14ac:dyDescent="0.25"/>
    <row r="255" s="7" customFormat="1" x14ac:dyDescent="0.25"/>
    <row r="256" s="7" customFormat="1" x14ac:dyDescent="0.25"/>
    <row r="257" s="7" customFormat="1" x14ac:dyDescent="0.25"/>
    <row r="258" s="7" customFormat="1" x14ac:dyDescent="0.25"/>
    <row r="259" s="7" customFormat="1" x14ac:dyDescent="0.25"/>
    <row r="260" s="7" customFormat="1" x14ac:dyDescent="0.25"/>
    <row r="261" s="7" customFormat="1" x14ac:dyDescent="0.25"/>
    <row r="262" s="7" customFormat="1" x14ac:dyDescent="0.25"/>
    <row r="263" s="7" customFormat="1" x14ac:dyDescent="0.25"/>
    <row r="264" s="7" customFormat="1" x14ac:dyDescent="0.25"/>
    <row r="265" s="7" customFormat="1" x14ac:dyDescent="0.25"/>
    <row r="266" s="7" customFormat="1" x14ac:dyDescent="0.25"/>
    <row r="267" s="7" customFormat="1" x14ac:dyDescent="0.25"/>
    <row r="268" s="7" customFormat="1" x14ac:dyDescent="0.25"/>
    <row r="269" s="7" customFormat="1" x14ac:dyDescent="0.25"/>
    <row r="270" s="7" customFormat="1" x14ac:dyDescent="0.25"/>
    <row r="271" s="7" customFormat="1" x14ac:dyDescent="0.25"/>
    <row r="272" s="7" customFormat="1" x14ac:dyDescent="0.25"/>
    <row r="273" s="7" customFormat="1" x14ac:dyDescent="0.25"/>
    <row r="274" s="7" customFormat="1" x14ac:dyDescent="0.25"/>
    <row r="275" s="7" customFormat="1" x14ac:dyDescent="0.25"/>
    <row r="276" s="7" customFormat="1" x14ac:dyDescent="0.25"/>
    <row r="277" s="7" customFormat="1" x14ac:dyDescent="0.25"/>
    <row r="278" s="7" customFormat="1" x14ac:dyDescent="0.25"/>
    <row r="279" s="7" customFormat="1" x14ac:dyDescent="0.25"/>
    <row r="280" s="7" customFormat="1" x14ac:dyDescent="0.25"/>
    <row r="281" s="7" customFormat="1" x14ac:dyDescent="0.25"/>
    <row r="282" s="7" customFormat="1" x14ac:dyDescent="0.25"/>
    <row r="283" s="7" customFormat="1" x14ac:dyDescent="0.25"/>
    <row r="284" s="7" customFormat="1" x14ac:dyDescent="0.25"/>
    <row r="285" s="7" customFormat="1" x14ac:dyDescent="0.25"/>
    <row r="286" s="7" customFormat="1" x14ac:dyDescent="0.25"/>
    <row r="287" s="7" customFormat="1" x14ac:dyDescent="0.25"/>
    <row r="288" s="7" customFormat="1" x14ac:dyDescent="0.25"/>
    <row r="289" s="7" customFormat="1" x14ac:dyDescent="0.25"/>
    <row r="290" s="7" customFormat="1" x14ac:dyDescent="0.25"/>
    <row r="291" s="7" customFormat="1" x14ac:dyDescent="0.25"/>
    <row r="292" s="7" customFormat="1" x14ac:dyDescent="0.25"/>
    <row r="293" s="7" customFormat="1" x14ac:dyDescent="0.25"/>
    <row r="294" s="7" customFormat="1" x14ac:dyDescent="0.25"/>
    <row r="295" s="7" customFormat="1" x14ac:dyDescent="0.25"/>
    <row r="296" s="7" customFormat="1" x14ac:dyDescent="0.25"/>
    <row r="297" s="7" customFormat="1" x14ac:dyDescent="0.25"/>
    <row r="298" s="7" customFormat="1" x14ac:dyDescent="0.25"/>
    <row r="299" s="7" customFormat="1" x14ac:dyDescent="0.25"/>
    <row r="300" s="7" customFormat="1" x14ac:dyDescent="0.25"/>
    <row r="301" s="7" customFormat="1" x14ac:dyDescent="0.25"/>
    <row r="302" s="7" customFormat="1" x14ac:dyDescent="0.25"/>
    <row r="303" s="7" customFormat="1" x14ac:dyDescent="0.25"/>
    <row r="304" s="7" customFormat="1" x14ac:dyDescent="0.25"/>
    <row r="305" s="7" customFormat="1" x14ac:dyDescent="0.25"/>
    <row r="306" s="7" customFormat="1" x14ac:dyDescent="0.25"/>
    <row r="307" s="7" customFormat="1" x14ac:dyDescent="0.25"/>
    <row r="308" s="7" customFormat="1" x14ac:dyDescent="0.25"/>
    <row r="309" s="7" customFormat="1" x14ac:dyDescent="0.25"/>
    <row r="310" s="7" customFormat="1" x14ac:dyDescent="0.25"/>
    <row r="311" s="7" customFormat="1" x14ac:dyDescent="0.25"/>
    <row r="312" s="7" customFormat="1" x14ac:dyDescent="0.25"/>
    <row r="313" s="7" customFormat="1" x14ac:dyDescent="0.25"/>
    <row r="314" s="7" customFormat="1" x14ac:dyDescent="0.25"/>
    <row r="315" s="7" customFormat="1" x14ac:dyDescent="0.25"/>
    <row r="316" s="7" customFormat="1" x14ac:dyDescent="0.25"/>
    <row r="317" s="7" customFormat="1" x14ac:dyDescent="0.25"/>
    <row r="318" s="7" customFormat="1" x14ac:dyDescent="0.25"/>
    <row r="319" s="7" customFormat="1" x14ac:dyDescent="0.25"/>
    <row r="320" s="7" customFormat="1" x14ac:dyDescent="0.25"/>
    <row r="321" s="7" customFormat="1" x14ac:dyDescent="0.25"/>
    <row r="322" s="7" customFormat="1" x14ac:dyDescent="0.25"/>
    <row r="323" s="7" customFormat="1" x14ac:dyDescent="0.25"/>
    <row r="324" s="7" customFormat="1" x14ac:dyDescent="0.25"/>
    <row r="325" s="7" customFormat="1" x14ac:dyDescent="0.25"/>
    <row r="326" s="7" customFormat="1" x14ac:dyDescent="0.25"/>
    <row r="327" s="7" customFormat="1" x14ac:dyDescent="0.25"/>
    <row r="328" s="7" customFormat="1" x14ac:dyDescent="0.25"/>
    <row r="329" s="7" customFormat="1" x14ac:dyDescent="0.25"/>
    <row r="330" s="7" customFormat="1" x14ac:dyDescent="0.25"/>
    <row r="331" s="7" customFormat="1" x14ac:dyDescent="0.25"/>
    <row r="332" s="7" customFormat="1" x14ac:dyDescent="0.25"/>
    <row r="333" s="7" customFormat="1" x14ac:dyDescent="0.25"/>
    <row r="334" s="7" customFormat="1" x14ac:dyDescent="0.25"/>
    <row r="335" s="7" customFormat="1" x14ac:dyDescent="0.25"/>
    <row r="336" s="7" customFormat="1" x14ac:dyDescent="0.25"/>
    <row r="337" s="7" customFormat="1" x14ac:dyDescent="0.25"/>
    <row r="338" s="7" customFormat="1" x14ac:dyDescent="0.25"/>
    <row r="339" s="7" customFormat="1" x14ac:dyDescent="0.25"/>
    <row r="340" s="7" customFormat="1" x14ac:dyDescent="0.25"/>
    <row r="341" s="7" customFormat="1" x14ac:dyDescent="0.25"/>
    <row r="342" s="7" customFormat="1" x14ac:dyDescent="0.25"/>
    <row r="343" s="7" customFormat="1" x14ac:dyDescent="0.25"/>
    <row r="344" s="7" customFormat="1" x14ac:dyDescent="0.25"/>
    <row r="345" s="7" customFormat="1" x14ac:dyDescent="0.25"/>
    <row r="346" s="7" customFormat="1" x14ac:dyDescent="0.25"/>
    <row r="347" s="7" customFormat="1" x14ac:dyDescent="0.25"/>
    <row r="348" s="7" customFormat="1" x14ac:dyDescent="0.25"/>
    <row r="349" s="7" customFormat="1" x14ac:dyDescent="0.25"/>
    <row r="350" s="7" customFormat="1" x14ac:dyDescent="0.25"/>
    <row r="351" s="7" customFormat="1" x14ac:dyDescent="0.25"/>
    <row r="352" s="7" customFormat="1" x14ac:dyDescent="0.25"/>
    <row r="353" s="7" customFormat="1" x14ac:dyDescent="0.25"/>
    <row r="354" s="7" customFormat="1" x14ac:dyDescent="0.25"/>
    <row r="355" s="7" customFormat="1" x14ac:dyDescent="0.25"/>
    <row r="356" s="7" customFormat="1" x14ac:dyDescent="0.25"/>
    <row r="357" s="7" customFormat="1" x14ac:dyDescent="0.25"/>
    <row r="358" s="7" customFormat="1" x14ac:dyDescent="0.25"/>
    <row r="359" s="7" customFormat="1" x14ac:dyDescent="0.25"/>
    <row r="360" s="7" customFormat="1" x14ac:dyDescent="0.25"/>
    <row r="361" s="7" customFormat="1" x14ac:dyDescent="0.25"/>
    <row r="362" s="7" customFormat="1" x14ac:dyDescent="0.25"/>
    <row r="363" s="7" customFormat="1" x14ac:dyDescent="0.25"/>
    <row r="364" s="7" customFormat="1" x14ac:dyDescent="0.25"/>
    <row r="365" s="7" customFormat="1" x14ac:dyDescent="0.25"/>
    <row r="366" s="7" customFormat="1" x14ac:dyDescent="0.25"/>
    <row r="367" s="7" customFormat="1" x14ac:dyDescent="0.25"/>
    <row r="368" s="7" customFormat="1" x14ac:dyDescent="0.25"/>
    <row r="369" s="7" customFormat="1" x14ac:dyDescent="0.25"/>
    <row r="370" s="7" customFormat="1" x14ac:dyDescent="0.25"/>
    <row r="371" s="7" customFormat="1" x14ac:dyDescent="0.25"/>
    <row r="372" s="7" customFormat="1" x14ac:dyDescent="0.25"/>
    <row r="373" s="7" customFormat="1" x14ac:dyDescent="0.25"/>
    <row r="374" s="7" customFormat="1" x14ac:dyDescent="0.25"/>
    <row r="375" s="7" customFormat="1" x14ac:dyDescent="0.25"/>
    <row r="376" s="7" customFormat="1" x14ac:dyDescent="0.25"/>
    <row r="377" s="7" customFormat="1" x14ac:dyDescent="0.25"/>
    <row r="378" s="7" customFormat="1" x14ac:dyDescent="0.25"/>
    <row r="379" s="7" customFormat="1" x14ac:dyDescent="0.25"/>
    <row r="380" s="7" customFormat="1" x14ac:dyDescent="0.25"/>
    <row r="381" s="7" customFormat="1" x14ac:dyDescent="0.25"/>
    <row r="382" s="7" customFormat="1" x14ac:dyDescent="0.25"/>
    <row r="383" s="7" customFormat="1" x14ac:dyDescent="0.25"/>
    <row r="384" s="7" customFormat="1" x14ac:dyDescent="0.25"/>
    <row r="385" s="7" customFormat="1" x14ac:dyDescent="0.25"/>
    <row r="386" s="7" customFormat="1" x14ac:dyDescent="0.25"/>
    <row r="387" s="7" customFormat="1" x14ac:dyDescent="0.25"/>
    <row r="388" s="7" customFormat="1" x14ac:dyDescent="0.25"/>
    <row r="389" s="7" customFormat="1" x14ac:dyDescent="0.25"/>
    <row r="390" s="7" customFormat="1" x14ac:dyDescent="0.25"/>
    <row r="391" s="7" customFormat="1" x14ac:dyDescent="0.25"/>
    <row r="392" s="7" customFormat="1" x14ac:dyDescent="0.25"/>
    <row r="393" s="7" customFormat="1" x14ac:dyDescent="0.25"/>
    <row r="394" s="7" customFormat="1" x14ac:dyDescent="0.25"/>
    <row r="395" s="7" customFormat="1" x14ac:dyDescent="0.25"/>
    <row r="396" s="7" customFormat="1" x14ac:dyDescent="0.25"/>
    <row r="397" s="7" customFormat="1" x14ac:dyDescent="0.25"/>
    <row r="398" s="7" customFormat="1" x14ac:dyDescent="0.25"/>
    <row r="399" s="7" customFormat="1" x14ac:dyDescent="0.25"/>
    <row r="400" s="7" customFormat="1" x14ac:dyDescent="0.25"/>
    <row r="401" s="7" customFormat="1" x14ac:dyDescent="0.25"/>
    <row r="402" s="7" customFormat="1" x14ac:dyDescent="0.25"/>
    <row r="403" s="7" customFormat="1" x14ac:dyDescent="0.25"/>
    <row r="404" s="7" customFormat="1" x14ac:dyDescent="0.25"/>
    <row r="405" s="7" customFormat="1" x14ac:dyDescent="0.25"/>
    <row r="406" s="7" customFormat="1" x14ac:dyDescent="0.25"/>
    <row r="407" s="7" customFormat="1" x14ac:dyDescent="0.25"/>
    <row r="408" s="7" customFormat="1" x14ac:dyDescent="0.25"/>
    <row r="409" s="7" customFormat="1" x14ac:dyDescent="0.25"/>
    <row r="410" s="7" customFormat="1" x14ac:dyDescent="0.25"/>
    <row r="411" s="7" customFormat="1" x14ac:dyDescent="0.25"/>
    <row r="412" s="7" customFormat="1" x14ac:dyDescent="0.25"/>
    <row r="413" s="7" customFormat="1" x14ac:dyDescent="0.25"/>
    <row r="414" s="7" customFormat="1" x14ac:dyDescent="0.25"/>
    <row r="415" s="7" customFormat="1" x14ac:dyDescent="0.25"/>
    <row r="416" s="7" customFormat="1" x14ac:dyDescent="0.25"/>
    <row r="417" s="7" customFormat="1" x14ac:dyDescent="0.25"/>
    <row r="418" s="7" customFormat="1" x14ac:dyDescent="0.25"/>
    <row r="419" s="7" customFormat="1" x14ac:dyDescent="0.25"/>
    <row r="420" s="7" customFormat="1" x14ac:dyDescent="0.25"/>
    <row r="421" s="7" customFormat="1" x14ac:dyDescent="0.25"/>
    <row r="422" s="7" customFormat="1" x14ac:dyDescent="0.25"/>
    <row r="423" s="7" customFormat="1" x14ac:dyDescent="0.25"/>
    <row r="424" s="7" customFormat="1" x14ac:dyDescent="0.25"/>
    <row r="425" s="7" customFormat="1" x14ac:dyDescent="0.25"/>
    <row r="426" s="7" customFormat="1" x14ac:dyDescent="0.25"/>
    <row r="427" s="7" customFormat="1" x14ac:dyDescent="0.25"/>
    <row r="428" s="7" customFormat="1" x14ac:dyDescent="0.25"/>
    <row r="429" s="7" customFormat="1" x14ac:dyDescent="0.25"/>
    <row r="430" s="7" customFormat="1" x14ac:dyDescent="0.25"/>
    <row r="431" s="7" customFormat="1" x14ac:dyDescent="0.25"/>
    <row r="432" s="7" customFormat="1" x14ac:dyDescent="0.25"/>
    <row r="433" s="7" customFormat="1" x14ac:dyDescent="0.25"/>
    <row r="434" s="7" customFormat="1" x14ac:dyDescent="0.25"/>
    <row r="435" s="7" customFormat="1" x14ac:dyDescent="0.25"/>
    <row r="436" s="7" customFormat="1" x14ac:dyDescent="0.25"/>
    <row r="437" s="7" customFormat="1" x14ac:dyDescent="0.25"/>
    <row r="438" s="7" customFormat="1" x14ac:dyDescent="0.25"/>
    <row r="439" s="7" customFormat="1" x14ac:dyDescent="0.25"/>
    <row r="440" s="7" customFormat="1" x14ac:dyDescent="0.25"/>
    <row r="441" s="7" customFormat="1" x14ac:dyDescent="0.25"/>
    <row r="442" s="7" customFormat="1" x14ac:dyDescent="0.25"/>
    <row r="443" s="7" customFormat="1" x14ac:dyDescent="0.25"/>
    <row r="444" s="7" customFormat="1" x14ac:dyDescent="0.25"/>
    <row r="445" s="7" customFormat="1" x14ac:dyDescent="0.25"/>
    <row r="446" s="7" customFormat="1" x14ac:dyDescent="0.25"/>
    <row r="447" s="7" customFormat="1" x14ac:dyDescent="0.25"/>
    <row r="448" s="7" customFormat="1" x14ac:dyDescent="0.25"/>
    <row r="449" s="7" customFormat="1" x14ac:dyDescent="0.25"/>
    <row r="450" s="7" customFormat="1" x14ac:dyDescent="0.25"/>
    <row r="451" s="7" customFormat="1" x14ac:dyDescent="0.25"/>
    <row r="452" s="7" customFormat="1" x14ac:dyDescent="0.25"/>
    <row r="453" s="7" customFormat="1" x14ac:dyDescent="0.25"/>
    <row r="454" s="7" customFormat="1" x14ac:dyDescent="0.25"/>
    <row r="455" s="7" customFormat="1" x14ac:dyDescent="0.25"/>
    <row r="456" s="7" customFormat="1" x14ac:dyDescent="0.25"/>
    <row r="457" s="7" customFormat="1" x14ac:dyDescent="0.25"/>
    <row r="458" s="7" customFormat="1" x14ac:dyDescent="0.25"/>
    <row r="459" s="7" customFormat="1" x14ac:dyDescent="0.25"/>
    <row r="460" s="7" customFormat="1" x14ac:dyDescent="0.25"/>
    <row r="461" s="7" customFormat="1" x14ac:dyDescent="0.25"/>
    <row r="462" s="7" customFormat="1" x14ac:dyDescent="0.25"/>
    <row r="463" s="7" customFormat="1" x14ac:dyDescent="0.25"/>
    <row r="464" s="7" customFormat="1" x14ac:dyDescent="0.25"/>
    <row r="465" s="7" customFormat="1" x14ac:dyDescent="0.25"/>
    <row r="466" s="7" customFormat="1" x14ac:dyDescent="0.25"/>
    <row r="467" s="7" customFormat="1" x14ac:dyDescent="0.25"/>
    <row r="468" s="7" customFormat="1" x14ac:dyDescent="0.25"/>
    <row r="469" s="7" customFormat="1" x14ac:dyDescent="0.25"/>
    <row r="470" s="7" customFormat="1" x14ac:dyDescent="0.25"/>
    <row r="471" s="7" customFormat="1" x14ac:dyDescent="0.25"/>
    <row r="472" s="7" customFormat="1" x14ac:dyDescent="0.25"/>
    <row r="473" s="7" customFormat="1" x14ac:dyDescent="0.25"/>
    <row r="474" s="7" customFormat="1" x14ac:dyDescent="0.25"/>
    <row r="475" s="7" customFormat="1" x14ac:dyDescent="0.25"/>
    <row r="476" s="7" customFormat="1" x14ac:dyDescent="0.25"/>
    <row r="477" s="7" customFormat="1" x14ac:dyDescent="0.25"/>
    <row r="478" s="7" customFormat="1" x14ac:dyDescent="0.25"/>
    <row r="479" s="7" customFormat="1" x14ac:dyDescent="0.25"/>
    <row r="480" s="7" customFormat="1" x14ac:dyDescent="0.25"/>
    <row r="481" s="7" customFormat="1" x14ac:dyDescent="0.25"/>
    <row r="482" s="7" customFormat="1" x14ac:dyDescent="0.25"/>
    <row r="483" s="7" customFormat="1" x14ac:dyDescent="0.25"/>
    <row r="484" s="7" customFormat="1" x14ac:dyDescent="0.25"/>
    <row r="485" s="7" customFormat="1" x14ac:dyDescent="0.25"/>
    <row r="486" s="7" customFormat="1" x14ac:dyDescent="0.25"/>
    <row r="487" s="7" customFormat="1" x14ac:dyDescent="0.25"/>
    <row r="488" s="7" customFormat="1" x14ac:dyDescent="0.25"/>
    <row r="489" s="7" customFormat="1" x14ac:dyDescent="0.25"/>
    <row r="490" s="7" customFormat="1" x14ac:dyDescent="0.25"/>
    <row r="491" s="7" customFormat="1" x14ac:dyDescent="0.25"/>
    <row r="492" s="7" customFormat="1" x14ac:dyDescent="0.25"/>
    <row r="493" s="7" customFormat="1" x14ac:dyDescent="0.25"/>
    <row r="494" s="7" customFormat="1" x14ac:dyDescent="0.25"/>
    <row r="495" s="7" customFormat="1" x14ac:dyDescent="0.25"/>
    <row r="496" s="7" customFormat="1" x14ac:dyDescent="0.25"/>
    <row r="497" s="7" customFormat="1" x14ac:dyDescent="0.25"/>
    <row r="498" s="7" customFormat="1" x14ac:dyDescent="0.25"/>
    <row r="499" s="7" customFormat="1" x14ac:dyDescent="0.25"/>
    <row r="500" s="7" customFormat="1" x14ac:dyDescent="0.25"/>
    <row r="501" s="7" customFormat="1" x14ac:dyDescent="0.25"/>
    <row r="502" s="7" customFormat="1" x14ac:dyDescent="0.25"/>
    <row r="503" s="7" customFormat="1" x14ac:dyDescent="0.25"/>
    <row r="504" s="7" customFormat="1" x14ac:dyDescent="0.25"/>
    <row r="505" s="7" customFormat="1" x14ac:dyDescent="0.25"/>
    <row r="506" s="7" customFormat="1" x14ac:dyDescent="0.25"/>
    <row r="507" s="7" customFormat="1" x14ac:dyDescent="0.25"/>
    <row r="508" s="7" customFormat="1" x14ac:dyDescent="0.25"/>
    <row r="509" s="7" customFormat="1" x14ac:dyDescent="0.25"/>
    <row r="510" s="7" customFormat="1" x14ac:dyDescent="0.25"/>
    <row r="511" s="7" customFormat="1" x14ac:dyDescent="0.25"/>
    <row r="512" s="7" customFormat="1" x14ac:dyDescent="0.25"/>
    <row r="513" s="7" customFormat="1" x14ac:dyDescent="0.25"/>
    <row r="514" s="7" customFormat="1" x14ac:dyDescent="0.25"/>
    <row r="515" s="7" customFormat="1" x14ac:dyDescent="0.25"/>
    <row r="516" s="7" customFormat="1" x14ac:dyDescent="0.25"/>
    <row r="517" s="7" customFormat="1" x14ac:dyDescent="0.25"/>
    <row r="518" s="7" customFormat="1" x14ac:dyDescent="0.25"/>
    <row r="519" s="7" customFormat="1" x14ac:dyDescent="0.25"/>
    <row r="520" s="7" customFormat="1" x14ac:dyDescent="0.25"/>
    <row r="521" s="7" customFormat="1" x14ac:dyDescent="0.25"/>
    <row r="522" s="7" customFormat="1" x14ac:dyDescent="0.25"/>
    <row r="523" s="7" customFormat="1" x14ac:dyDescent="0.25"/>
    <row r="524" s="7" customFormat="1" x14ac:dyDescent="0.25"/>
    <row r="525" s="7" customFormat="1" x14ac:dyDescent="0.25"/>
    <row r="526" s="7" customFormat="1" x14ac:dyDescent="0.25"/>
    <row r="527" s="7" customFormat="1" x14ac:dyDescent="0.25"/>
    <row r="528" s="7" customFormat="1" x14ac:dyDescent="0.25"/>
    <row r="529" s="7" customFormat="1" x14ac:dyDescent="0.25"/>
    <row r="530" s="7" customFormat="1" x14ac:dyDescent="0.25"/>
    <row r="531" s="7" customFormat="1" x14ac:dyDescent="0.25"/>
    <row r="532" s="7" customFormat="1" x14ac:dyDescent="0.25"/>
    <row r="533" s="7" customFormat="1" x14ac:dyDescent="0.25"/>
    <row r="534" s="7" customFormat="1" x14ac:dyDescent="0.25"/>
    <row r="535" s="7" customFormat="1" x14ac:dyDescent="0.25"/>
    <row r="536" s="7" customFormat="1" x14ac:dyDescent="0.25"/>
    <row r="537" s="7" customFormat="1" x14ac:dyDescent="0.25"/>
    <row r="538" s="7" customFormat="1" x14ac:dyDescent="0.25"/>
    <row r="539" s="7" customFormat="1" x14ac:dyDescent="0.25"/>
    <row r="540" s="7" customFormat="1" x14ac:dyDescent="0.25"/>
    <row r="541" s="7" customFormat="1" x14ac:dyDescent="0.25"/>
    <row r="542" s="7" customFormat="1" x14ac:dyDescent="0.25"/>
    <row r="543" s="7" customFormat="1" x14ac:dyDescent="0.25"/>
    <row r="544" s="7" customFormat="1" x14ac:dyDescent="0.25"/>
    <row r="545" s="7" customFormat="1" x14ac:dyDescent="0.25"/>
    <row r="546" s="7" customFormat="1" x14ac:dyDescent="0.25"/>
    <row r="547" s="7" customFormat="1" x14ac:dyDescent="0.25"/>
    <row r="548" s="7" customFormat="1" x14ac:dyDescent="0.25"/>
    <row r="549" s="7" customFormat="1" x14ac:dyDescent="0.25"/>
    <row r="550" s="7" customFormat="1" x14ac:dyDescent="0.25"/>
    <row r="551" s="7" customFormat="1" x14ac:dyDescent="0.25"/>
    <row r="552" s="7" customFormat="1" x14ac:dyDescent="0.25"/>
    <row r="553" s="7" customFormat="1" x14ac:dyDescent="0.25"/>
    <row r="554" s="7" customFormat="1" x14ac:dyDescent="0.25"/>
    <row r="555" s="7" customFormat="1" x14ac:dyDescent="0.25"/>
    <row r="556" s="7" customFormat="1" x14ac:dyDescent="0.25"/>
    <row r="557" s="7" customFormat="1" x14ac:dyDescent="0.25"/>
    <row r="558" s="7" customFormat="1" x14ac:dyDescent="0.25"/>
    <row r="559" s="7" customFormat="1" x14ac:dyDescent="0.25"/>
    <row r="560" s="7" customFormat="1" x14ac:dyDescent="0.25"/>
    <row r="561" s="7" customFormat="1" x14ac:dyDescent="0.25"/>
    <row r="562" s="7" customFormat="1" x14ac:dyDescent="0.25"/>
    <row r="563" s="7" customFormat="1" x14ac:dyDescent="0.25"/>
    <row r="564" s="7" customFormat="1" x14ac:dyDescent="0.25"/>
    <row r="565" s="7" customFormat="1" x14ac:dyDescent="0.25"/>
    <row r="566" s="7" customFormat="1" x14ac:dyDescent="0.25"/>
    <row r="567" s="7" customFormat="1" x14ac:dyDescent="0.25"/>
    <row r="568" s="7" customFormat="1" x14ac:dyDescent="0.25"/>
    <row r="569" s="7" customFormat="1" x14ac:dyDescent="0.25"/>
    <row r="570" s="7" customFormat="1" x14ac:dyDescent="0.25"/>
    <row r="571" s="7" customFormat="1" x14ac:dyDescent="0.25"/>
    <row r="572" s="7" customFormat="1" x14ac:dyDescent="0.25"/>
    <row r="573" s="7" customFormat="1" x14ac:dyDescent="0.25"/>
    <row r="574" s="7" customFormat="1" x14ac:dyDescent="0.25"/>
    <row r="575" s="7" customFormat="1" x14ac:dyDescent="0.25"/>
    <row r="576" s="7" customFormat="1" x14ac:dyDescent="0.25"/>
    <row r="577" s="7" customFormat="1" x14ac:dyDescent="0.25"/>
    <row r="578" s="7" customFormat="1" x14ac:dyDescent="0.25"/>
    <row r="579" s="7" customFormat="1" x14ac:dyDescent="0.25"/>
    <row r="580" s="7" customFormat="1" x14ac:dyDescent="0.25"/>
    <row r="581" s="7" customFormat="1" x14ac:dyDescent="0.25"/>
    <row r="582" s="7" customFormat="1" x14ac:dyDescent="0.25"/>
    <row r="583" s="7" customFormat="1" x14ac:dyDescent="0.25"/>
    <row r="584" s="7" customFormat="1" x14ac:dyDescent="0.25"/>
    <row r="585" s="7" customFormat="1" x14ac:dyDescent="0.25"/>
    <row r="586" s="7" customFormat="1" x14ac:dyDescent="0.25"/>
    <row r="587" s="7" customFormat="1" x14ac:dyDescent="0.25"/>
    <row r="588" s="7" customFormat="1" x14ac:dyDescent="0.25"/>
    <row r="589" s="7" customFormat="1" x14ac:dyDescent="0.25"/>
    <row r="590" s="7" customFormat="1" x14ac:dyDescent="0.25"/>
    <row r="591" s="7" customFormat="1" x14ac:dyDescent="0.25"/>
    <row r="592" s="7" customFormat="1" x14ac:dyDescent="0.25"/>
    <row r="593" s="7" customFormat="1" x14ac:dyDescent="0.25"/>
    <row r="594" s="7" customFormat="1" x14ac:dyDescent="0.25"/>
    <row r="595" s="7" customFormat="1" x14ac:dyDescent="0.25"/>
    <row r="596" s="7" customFormat="1" x14ac:dyDescent="0.25"/>
    <row r="597" s="7" customFormat="1" x14ac:dyDescent="0.25"/>
    <row r="598" s="7" customFormat="1" x14ac:dyDescent="0.25"/>
    <row r="599" s="7" customFormat="1" x14ac:dyDescent="0.25"/>
    <row r="600" s="7" customFormat="1" x14ac:dyDescent="0.25"/>
    <row r="601" s="7" customFormat="1" x14ac:dyDescent="0.25"/>
    <row r="602" s="7" customFormat="1" x14ac:dyDescent="0.25"/>
    <row r="603" s="7" customFormat="1" x14ac:dyDescent="0.25"/>
    <row r="604" s="7" customFormat="1" x14ac:dyDescent="0.25"/>
    <row r="605" s="7" customFormat="1" x14ac:dyDescent="0.25"/>
    <row r="606" s="7" customFormat="1" x14ac:dyDescent="0.25"/>
    <row r="607" s="7" customFormat="1" x14ac:dyDescent="0.25"/>
    <row r="608" s="7" customFormat="1" x14ac:dyDescent="0.25"/>
    <row r="609" s="7" customFormat="1" x14ac:dyDescent="0.25"/>
    <row r="610" s="7" customFormat="1" x14ac:dyDescent="0.25"/>
    <row r="611" s="7" customFormat="1" x14ac:dyDescent="0.25"/>
    <row r="612" s="7" customFormat="1" x14ac:dyDescent="0.25"/>
    <row r="613" s="7" customFormat="1" x14ac:dyDescent="0.25"/>
    <row r="614" s="7" customFormat="1" x14ac:dyDescent="0.25"/>
    <row r="615" s="7" customFormat="1" x14ac:dyDescent="0.25"/>
    <row r="616" s="7" customFormat="1" x14ac:dyDescent="0.25"/>
    <row r="617" s="7" customFormat="1" x14ac:dyDescent="0.25"/>
    <row r="618" s="7" customFormat="1" x14ac:dyDescent="0.25"/>
    <row r="619" s="7" customFormat="1" x14ac:dyDescent="0.25"/>
    <row r="620" s="7" customFormat="1" x14ac:dyDescent="0.25"/>
    <row r="621" s="7" customFormat="1" x14ac:dyDescent="0.25"/>
    <row r="622" s="7" customFormat="1" x14ac:dyDescent="0.25"/>
    <row r="623" s="7" customFormat="1" x14ac:dyDescent="0.25"/>
    <row r="624" s="7" customFormat="1" x14ac:dyDescent="0.25"/>
    <row r="625" s="7" customFormat="1" x14ac:dyDescent="0.25"/>
    <row r="626" s="7" customFormat="1" x14ac:dyDescent="0.25"/>
    <row r="627" s="7" customFormat="1" x14ac:dyDescent="0.25"/>
    <row r="628" s="7" customFormat="1" x14ac:dyDescent="0.25"/>
    <row r="629" s="7" customFormat="1" x14ac:dyDescent="0.25"/>
    <row r="630" s="7" customFormat="1" x14ac:dyDescent="0.25"/>
    <row r="631" s="7" customFormat="1" x14ac:dyDescent="0.25"/>
    <row r="632" s="7" customFormat="1" x14ac:dyDescent="0.25"/>
    <row r="633" s="7" customFormat="1" x14ac:dyDescent="0.25"/>
    <row r="634" s="7" customFormat="1" x14ac:dyDescent="0.25"/>
    <row r="635" s="7" customFormat="1" x14ac:dyDescent="0.25"/>
    <row r="636" s="7" customFormat="1" x14ac:dyDescent="0.25"/>
    <row r="637" s="7" customFormat="1" x14ac:dyDescent="0.25"/>
    <row r="638" s="7" customFormat="1" x14ac:dyDescent="0.25"/>
    <row r="639" s="7" customFormat="1" x14ac:dyDescent="0.25"/>
    <row r="640" s="7" customFormat="1" x14ac:dyDescent="0.25"/>
    <row r="641" s="7" customFormat="1" x14ac:dyDescent="0.25"/>
    <row r="642" s="7" customFormat="1" x14ac:dyDescent="0.25"/>
    <row r="643" s="7" customFormat="1" x14ac:dyDescent="0.25"/>
    <row r="644" s="7" customFormat="1" x14ac:dyDescent="0.25"/>
    <row r="645" s="7" customFormat="1" x14ac:dyDescent="0.25"/>
    <row r="646" s="7" customFormat="1" x14ac:dyDescent="0.25"/>
    <row r="647" s="7" customFormat="1" x14ac:dyDescent="0.25"/>
    <row r="648" s="7" customFormat="1" x14ac:dyDescent="0.25"/>
    <row r="649" s="7" customFormat="1" x14ac:dyDescent="0.25"/>
    <row r="650" s="7" customFormat="1" x14ac:dyDescent="0.25"/>
    <row r="651" s="7" customFormat="1" x14ac:dyDescent="0.25"/>
    <row r="652" s="7" customFormat="1" x14ac:dyDescent="0.25"/>
    <row r="653" s="7" customFormat="1" x14ac:dyDescent="0.25"/>
    <row r="654" s="7" customFormat="1" x14ac:dyDescent="0.25"/>
    <row r="655" s="7" customFormat="1" x14ac:dyDescent="0.25"/>
    <row r="656" s="7" customFormat="1" x14ac:dyDescent="0.25"/>
    <row r="657" s="7" customFormat="1" x14ac:dyDescent="0.25"/>
    <row r="658" s="7" customFormat="1" x14ac:dyDescent="0.25"/>
    <row r="659" s="7" customFormat="1" x14ac:dyDescent="0.25"/>
    <row r="660" s="7" customFormat="1" x14ac:dyDescent="0.25"/>
    <row r="661" s="7" customFormat="1" x14ac:dyDescent="0.25"/>
    <row r="662" s="7" customFormat="1" x14ac:dyDescent="0.25"/>
    <row r="663" s="7" customFormat="1" x14ac:dyDescent="0.25"/>
    <row r="664" s="7" customFormat="1" x14ac:dyDescent="0.25"/>
    <row r="665" s="7" customFormat="1" x14ac:dyDescent="0.25"/>
    <row r="666" s="7" customFormat="1" x14ac:dyDescent="0.25"/>
    <row r="667" s="7" customFormat="1" x14ac:dyDescent="0.25"/>
    <row r="668" s="7" customFormat="1" x14ac:dyDescent="0.25"/>
    <row r="669" s="7" customFormat="1" x14ac:dyDescent="0.25"/>
    <row r="670" s="7" customFormat="1" x14ac:dyDescent="0.25"/>
    <row r="671" s="7" customFormat="1" x14ac:dyDescent="0.25"/>
    <row r="672" s="7" customFormat="1" x14ac:dyDescent="0.25"/>
    <row r="673" s="7" customFormat="1" x14ac:dyDescent="0.25"/>
    <row r="674" s="7" customFormat="1" x14ac:dyDescent="0.25"/>
    <row r="675" s="7" customFormat="1" x14ac:dyDescent="0.25"/>
    <row r="676" s="7" customFormat="1" x14ac:dyDescent="0.25"/>
    <row r="677" s="7" customFormat="1" x14ac:dyDescent="0.25"/>
    <row r="678" s="7" customFormat="1" x14ac:dyDescent="0.25"/>
    <row r="679" s="7" customFormat="1" x14ac:dyDescent="0.25"/>
    <row r="680" s="7" customFormat="1" x14ac:dyDescent="0.25"/>
    <row r="681" s="7" customFormat="1" x14ac:dyDescent="0.25"/>
    <row r="682" s="7" customFormat="1" x14ac:dyDescent="0.25"/>
    <row r="683" s="7" customFormat="1" x14ac:dyDescent="0.25"/>
    <row r="684" s="7" customFormat="1" x14ac:dyDescent="0.25"/>
    <row r="685" s="7" customFormat="1" x14ac:dyDescent="0.25"/>
    <row r="686" s="7" customFormat="1" x14ac:dyDescent="0.25"/>
    <row r="687" s="7" customFormat="1" x14ac:dyDescent="0.25"/>
    <row r="688" s="7" customFormat="1" x14ac:dyDescent="0.25"/>
    <row r="689" s="7" customFormat="1" x14ac:dyDescent="0.25"/>
    <row r="690" s="7" customFormat="1" x14ac:dyDescent="0.25"/>
    <row r="691" s="7" customFormat="1" x14ac:dyDescent="0.25"/>
    <row r="692" s="7" customFormat="1" x14ac:dyDescent="0.25"/>
    <row r="693" s="7" customFormat="1" x14ac:dyDescent="0.25"/>
    <row r="694" s="7" customFormat="1" x14ac:dyDescent="0.25"/>
    <row r="695" s="7" customFormat="1" x14ac:dyDescent="0.25"/>
    <row r="696" s="7" customFormat="1" x14ac:dyDescent="0.25"/>
    <row r="697" s="7" customFormat="1" x14ac:dyDescent="0.25"/>
    <row r="698" s="7" customFormat="1" x14ac:dyDescent="0.25"/>
    <row r="699" s="7" customFormat="1" x14ac:dyDescent="0.25"/>
    <row r="700" s="7" customFormat="1" x14ac:dyDescent="0.25"/>
    <row r="701" s="7" customFormat="1" x14ac:dyDescent="0.25"/>
    <row r="702" s="7" customFormat="1" x14ac:dyDescent="0.25"/>
    <row r="703" s="7" customFormat="1" x14ac:dyDescent="0.25"/>
    <row r="704" s="7" customFormat="1" x14ac:dyDescent="0.25"/>
    <row r="705" s="7" customFormat="1" x14ac:dyDescent="0.25"/>
    <row r="706" s="7" customFormat="1" x14ac:dyDescent="0.25"/>
    <row r="707" s="7" customFormat="1" x14ac:dyDescent="0.25"/>
    <row r="708" s="7" customFormat="1" x14ac:dyDescent="0.25"/>
    <row r="709" s="7" customFormat="1" x14ac:dyDescent="0.25"/>
    <row r="710" s="7" customFormat="1" x14ac:dyDescent="0.25"/>
    <row r="711" s="7" customFormat="1" x14ac:dyDescent="0.25"/>
    <row r="712" s="7" customFormat="1" x14ac:dyDescent="0.25"/>
    <row r="713" s="7" customFormat="1" x14ac:dyDescent="0.25"/>
    <row r="714" s="7" customFormat="1" x14ac:dyDescent="0.25"/>
    <row r="715" s="7" customFormat="1" x14ac:dyDescent="0.25"/>
    <row r="716" s="7" customFormat="1" x14ac:dyDescent="0.25"/>
    <row r="717" s="7" customFormat="1" x14ac:dyDescent="0.25"/>
    <row r="718" s="7" customFormat="1" x14ac:dyDescent="0.25"/>
    <row r="719" s="7" customFormat="1" x14ac:dyDescent="0.25"/>
    <row r="720" s="7" customFormat="1" x14ac:dyDescent="0.25"/>
    <row r="721" s="7" customFormat="1" x14ac:dyDescent="0.25"/>
    <row r="722" s="7" customFormat="1" x14ac:dyDescent="0.25"/>
    <row r="723" s="7" customFormat="1" x14ac:dyDescent="0.25"/>
    <row r="724" s="7" customFormat="1" x14ac:dyDescent="0.25"/>
    <row r="725" s="7" customFormat="1" x14ac:dyDescent="0.25"/>
    <row r="726" s="7" customFormat="1" x14ac:dyDescent="0.25"/>
    <row r="727" s="7" customFormat="1" x14ac:dyDescent="0.25"/>
    <row r="728" s="7" customFormat="1" x14ac:dyDescent="0.25"/>
    <row r="729" s="7" customFormat="1" x14ac:dyDescent="0.25"/>
    <row r="730" s="7" customFormat="1" x14ac:dyDescent="0.25"/>
    <row r="731" s="7" customFormat="1" x14ac:dyDescent="0.25"/>
    <row r="732" s="7" customFormat="1" x14ac:dyDescent="0.25"/>
    <row r="733" s="7" customFormat="1" x14ac:dyDescent="0.25"/>
    <row r="734" s="7" customFormat="1" x14ac:dyDescent="0.25"/>
    <row r="735" s="7" customFormat="1" x14ac:dyDescent="0.25"/>
  </sheetData>
  <mergeCells count="1">
    <mergeCell ref="B2:D2"/>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6" tint="-0.249977111117893"/>
  </sheetPr>
  <dimension ref="A1:IX260"/>
  <sheetViews>
    <sheetView topLeftCell="A42" zoomScale="55" zoomScaleNormal="55" workbookViewId="0">
      <selection activeCell="D47" sqref="D47"/>
    </sheetView>
  </sheetViews>
  <sheetFormatPr baseColWidth="10" defaultColWidth="11.42578125" defaultRowHeight="15" x14ac:dyDescent="0.25"/>
  <cols>
    <col min="2" max="2" width="40.42578125" customWidth="1"/>
    <col min="3" max="3" width="74.85546875" hidden="1" customWidth="1"/>
    <col min="4" max="4" width="147.85546875" customWidth="1"/>
    <col min="5" max="5" width="26.140625" style="123" customWidth="1"/>
    <col min="11" max="258" width="11.42578125" style="7"/>
  </cols>
  <sheetData>
    <row r="1" spans="1:10" s="7" customFormat="1" x14ac:dyDescent="0.25">
      <c r="E1" s="128"/>
    </row>
    <row r="2" spans="1:10" ht="33.75" x14ac:dyDescent="0.25">
      <c r="A2" s="7"/>
      <c r="B2" s="364" t="s">
        <v>374</v>
      </c>
      <c r="C2" s="364"/>
      <c r="D2" s="364"/>
      <c r="E2" s="364"/>
      <c r="F2" s="7"/>
      <c r="G2" s="7"/>
      <c r="H2" s="7"/>
      <c r="I2" s="7"/>
      <c r="J2" s="7"/>
    </row>
    <row r="3" spans="1:10" x14ac:dyDescent="0.25">
      <c r="A3" s="7"/>
      <c r="B3" s="102"/>
      <c r="C3" s="102"/>
      <c r="D3" s="102"/>
      <c r="E3" s="128"/>
      <c r="F3" s="7"/>
      <c r="G3" s="7"/>
      <c r="H3" s="7"/>
      <c r="I3" s="7"/>
      <c r="J3" s="7"/>
    </row>
    <row r="4" spans="1:10" ht="60" x14ac:dyDescent="0.25">
      <c r="A4" s="7"/>
      <c r="B4" s="25"/>
      <c r="C4" s="103" t="s">
        <v>375</v>
      </c>
      <c r="D4" s="103" t="s">
        <v>376</v>
      </c>
      <c r="E4" s="128"/>
      <c r="F4" s="7"/>
      <c r="G4" s="7"/>
      <c r="H4" s="7"/>
      <c r="I4" s="7"/>
      <c r="J4" s="7"/>
    </row>
    <row r="5" spans="1:10" ht="76.5" customHeight="1" x14ac:dyDescent="0.25">
      <c r="A5" s="26" t="s">
        <v>377</v>
      </c>
      <c r="B5" s="104" t="s">
        <v>378</v>
      </c>
      <c r="C5" s="105" t="s">
        <v>379</v>
      </c>
      <c r="D5" s="106" t="s">
        <v>380</v>
      </c>
      <c r="E5" s="129">
        <v>0.2</v>
      </c>
      <c r="F5" s="7"/>
      <c r="G5" s="7"/>
      <c r="H5" s="7"/>
      <c r="I5" s="7"/>
      <c r="J5" s="7"/>
    </row>
    <row r="6" spans="1:10" ht="99" x14ac:dyDescent="0.25">
      <c r="A6" s="26" t="s">
        <v>381</v>
      </c>
      <c r="B6" s="107" t="s">
        <v>381</v>
      </c>
      <c r="C6" s="108" t="s">
        <v>382</v>
      </c>
      <c r="D6" s="109" t="s">
        <v>383</v>
      </c>
      <c r="E6" s="129">
        <v>0.4</v>
      </c>
      <c r="F6" s="7"/>
      <c r="G6" s="7"/>
      <c r="H6" s="7"/>
      <c r="I6" s="7"/>
      <c r="J6" s="7"/>
    </row>
    <row r="7" spans="1:10" ht="66" x14ac:dyDescent="0.25">
      <c r="A7" s="26" t="s">
        <v>384</v>
      </c>
      <c r="B7" s="110" t="s">
        <v>385</v>
      </c>
      <c r="C7" s="108" t="s">
        <v>386</v>
      </c>
      <c r="D7" s="109" t="s">
        <v>387</v>
      </c>
      <c r="E7" s="129">
        <v>0.6</v>
      </c>
      <c r="F7" s="7"/>
      <c r="G7" s="7"/>
      <c r="H7" s="7"/>
      <c r="I7" s="7"/>
      <c r="J7" s="7"/>
    </row>
    <row r="8" spans="1:10" ht="66" x14ac:dyDescent="0.25">
      <c r="A8" s="26" t="s">
        <v>388</v>
      </c>
      <c r="B8" s="111" t="s">
        <v>389</v>
      </c>
      <c r="C8" s="108" t="s">
        <v>390</v>
      </c>
      <c r="D8" s="109" t="s">
        <v>391</v>
      </c>
      <c r="E8" s="129">
        <v>0.8</v>
      </c>
      <c r="F8" s="7"/>
      <c r="G8" s="7"/>
      <c r="H8" s="7"/>
      <c r="I8" s="7"/>
      <c r="J8" s="7"/>
    </row>
    <row r="9" spans="1:10" ht="66" x14ac:dyDescent="0.25">
      <c r="A9" s="26" t="s">
        <v>392</v>
      </c>
      <c r="B9" s="112" t="s">
        <v>393</v>
      </c>
      <c r="C9" s="108" t="s">
        <v>394</v>
      </c>
      <c r="D9" s="109" t="s">
        <v>395</v>
      </c>
      <c r="E9" s="129">
        <v>1</v>
      </c>
      <c r="F9" s="7"/>
      <c r="G9" s="7"/>
      <c r="H9" s="7"/>
      <c r="I9" s="7"/>
      <c r="J9" s="7"/>
    </row>
    <row r="10" spans="1:10" ht="20.25" x14ac:dyDescent="0.25">
      <c r="A10" s="26"/>
      <c r="B10" s="26"/>
      <c r="C10" s="27"/>
      <c r="D10" s="27"/>
      <c r="E10" s="128"/>
      <c r="F10" s="7"/>
      <c r="G10" s="7"/>
      <c r="H10" s="7"/>
      <c r="I10" s="7"/>
      <c r="J10" s="7"/>
    </row>
    <row r="11" spans="1:10" ht="60" x14ac:dyDescent="0.25">
      <c r="A11" s="26"/>
      <c r="B11" s="25"/>
      <c r="C11" s="103" t="s">
        <v>375</v>
      </c>
      <c r="D11" s="103" t="s">
        <v>396</v>
      </c>
      <c r="E11" s="128"/>
      <c r="F11" s="7"/>
      <c r="G11" s="7"/>
      <c r="H11" s="7"/>
      <c r="I11" s="7"/>
      <c r="J11" s="7"/>
    </row>
    <row r="12" spans="1:10" ht="79.5" customHeight="1" x14ac:dyDescent="0.25">
      <c r="A12" s="26"/>
      <c r="B12" s="104" t="s">
        <v>378</v>
      </c>
      <c r="C12" s="105" t="s">
        <v>379</v>
      </c>
      <c r="D12" s="134" t="s">
        <v>397</v>
      </c>
      <c r="E12" s="129">
        <v>0.2</v>
      </c>
      <c r="F12" s="7"/>
      <c r="G12" s="7"/>
      <c r="H12" s="7"/>
      <c r="I12" s="7"/>
      <c r="J12" s="7"/>
    </row>
    <row r="13" spans="1:10" ht="33" x14ac:dyDescent="0.25">
      <c r="A13" s="26"/>
      <c r="B13" s="107" t="s">
        <v>381</v>
      </c>
      <c r="C13" s="108" t="s">
        <v>382</v>
      </c>
      <c r="D13" s="134" t="s">
        <v>398</v>
      </c>
      <c r="E13" s="129">
        <v>0.4</v>
      </c>
      <c r="F13" s="7"/>
      <c r="G13" s="7"/>
      <c r="H13" s="7"/>
      <c r="I13" s="7"/>
      <c r="J13" s="7"/>
    </row>
    <row r="14" spans="1:10" ht="33" x14ac:dyDescent="0.25">
      <c r="A14" s="26"/>
      <c r="B14" s="110" t="s">
        <v>385</v>
      </c>
      <c r="C14" s="108" t="s">
        <v>386</v>
      </c>
      <c r="D14" s="134" t="s">
        <v>399</v>
      </c>
      <c r="E14" s="129">
        <v>0.6</v>
      </c>
      <c r="F14" s="7"/>
      <c r="G14" s="7"/>
      <c r="H14" s="7"/>
      <c r="I14" s="7"/>
      <c r="J14" s="7"/>
    </row>
    <row r="15" spans="1:10" ht="33" x14ac:dyDescent="0.25">
      <c r="A15" s="26"/>
      <c r="B15" s="111" t="s">
        <v>389</v>
      </c>
      <c r="C15" s="108" t="s">
        <v>390</v>
      </c>
      <c r="D15" s="134" t="s">
        <v>400</v>
      </c>
      <c r="E15" s="129">
        <v>0.8</v>
      </c>
      <c r="F15" s="7"/>
      <c r="G15" s="7"/>
      <c r="H15" s="7"/>
      <c r="I15" s="7"/>
      <c r="J15" s="7"/>
    </row>
    <row r="16" spans="1:10" ht="46.5" customHeight="1" x14ac:dyDescent="0.25">
      <c r="A16" s="26"/>
      <c r="B16" s="112" t="s">
        <v>393</v>
      </c>
      <c r="C16" s="108" t="s">
        <v>394</v>
      </c>
      <c r="D16" s="134" t="s">
        <v>401</v>
      </c>
      <c r="E16" s="129">
        <v>1</v>
      </c>
      <c r="F16" s="7"/>
      <c r="G16" s="7"/>
      <c r="H16" s="7"/>
      <c r="I16" s="7"/>
      <c r="J16" s="7"/>
    </row>
    <row r="17" spans="1:10" ht="20.25" x14ac:dyDescent="0.25">
      <c r="A17" s="26"/>
      <c r="B17" s="26"/>
      <c r="C17" s="27"/>
      <c r="D17" s="27"/>
      <c r="E17" s="128"/>
      <c r="F17" s="7"/>
      <c r="G17" s="7"/>
      <c r="H17" s="7"/>
      <c r="I17" s="7"/>
      <c r="J17" s="7"/>
    </row>
    <row r="18" spans="1:10" ht="16.5" x14ac:dyDescent="0.25">
      <c r="A18" s="26"/>
      <c r="B18" s="28"/>
      <c r="C18" s="28"/>
      <c r="D18" s="28"/>
      <c r="E18" s="128"/>
      <c r="F18" s="7"/>
      <c r="G18" s="7"/>
      <c r="H18" s="7"/>
      <c r="I18" s="7"/>
      <c r="J18" s="7"/>
    </row>
    <row r="19" spans="1:10" ht="60" x14ac:dyDescent="0.25">
      <c r="A19" s="26"/>
      <c r="B19" s="25"/>
      <c r="C19" s="103" t="s">
        <v>375</v>
      </c>
      <c r="D19" s="103" t="s">
        <v>262</v>
      </c>
      <c r="E19" s="128"/>
      <c r="F19" s="7"/>
      <c r="G19" s="7"/>
      <c r="H19" s="7"/>
      <c r="I19" s="7"/>
      <c r="J19" s="7"/>
    </row>
    <row r="20" spans="1:10" ht="57.75" customHeight="1" x14ac:dyDescent="0.25">
      <c r="A20" s="26"/>
      <c r="B20" s="104" t="s">
        <v>378</v>
      </c>
      <c r="C20" s="105" t="s">
        <v>379</v>
      </c>
      <c r="D20" s="134" t="s">
        <v>290</v>
      </c>
      <c r="E20" s="129">
        <v>0.2</v>
      </c>
      <c r="F20" s="7"/>
      <c r="G20" s="7"/>
      <c r="H20" s="7"/>
      <c r="I20" s="7"/>
      <c r="J20" s="7"/>
    </row>
    <row r="21" spans="1:10" ht="54" customHeight="1" x14ac:dyDescent="0.25">
      <c r="A21" s="26"/>
      <c r="B21" s="107" t="s">
        <v>381</v>
      </c>
      <c r="C21" s="108" t="s">
        <v>382</v>
      </c>
      <c r="D21" s="134" t="s">
        <v>267</v>
      </c>
      <c r="E21" s="129">
        <v>0.4</v>
      </c>
      <c r="F21" s="7"/>
      <c r="G21" s="7"/>
      <c r="H21" s="7"/>
      <c r="I21" s="7"/>
      <c r="J21" s="7"/>
    </row>
    <row r="22" spans="1:10" ht="64.5" customHeight="1" x14ac:dyDescent="0.25">
      <c r="A22" s="26"/>
      <c r="B22" s="110" t="s">
        <v>385</v>
      </c>
      <c r="C22" s="108" t="s">
        <v>386</v>
      </c>
      <c r="D22" s="134" t="s">
        <v>402</v>
      </c>
      <c r="E22" s="129">
        <v>0.6</v>
      </c>
      <c r="F22" s="7"/>
      <c r="G22" s="7"/>
      <c r="H22" s="7"/>
      <c r="I22" s="7"/>
      <c r="J22" s="7"/>
    </row>
    <row r="23" spans="1:10" ht="51.75" customHeight="1" x14ac:dyDescent="0.25">
      <c r="A23" s="26"/>
      <c r="B23" s="111" t="s">
        <v>389</v>
      </c>
      <c r="C23" s="108" t="s">
        <v>390</v>
      </c>
      <c r="D23" s="134" t="s">
        <v>403</v>
      </c>
      <c r="E23" s="129">
        <v>0.8</v>
      </c>
      <c r="F23" s="7"/>
      <c r="G23" s="7"/>
      <c r="H23" s="7"/>
      <c r="I23" s="7"/>
      <c r="J23" s="7"/>
    </row>
    <row r="24" spans="1:10" ht="51.75" customHeight="1" x14ac:dyDescent="0.25">
      <c r="A24" s="26"/>
      <c r="B24" s="112" t="s">
        <v>393</v>
      </c>
      <c r="C24" s="108" t="s">
        <v>394</v>
      </c>
      <c r="D24" s="134" t="s">
        <v>404</v>
      </c>
      <c r="E24" s="129">
        <v>1</v>
      </c>
      <c r="F24" s="7"/>
      <c r="G24" s="7"/>
      <c r="H24" s="7"/>
      <c r="I24" s="7"/>
      <c r="J24" s="7"/>
    </row>
    <row r="25" spans="1:10" ht="16.5" x14ac:dyDescent="0.25">
      <c r="A25" s="26"/>
      <c r="B25" s="28"/>
      <c r="C25" s="28"/>
      <c r="D25" s="28"/>
      <c r="E25" s="128"/>
      <c r="F25" s="7"/>
      <c r="G25" s="7"/>
      <c r="H25" s="7"/>
      <c r="I25" s="7"/>
      <c r="J25" s="7"/>
    </row>
    <row r="26" spans="1:10" ht="16.5" x14ac:dyDescent="0.25">
      <c r="A26" s="26"/>
      <c r="B26" s="28"/>
      <c r="C26" s="28"/>
      <c r="D26" s="28"/>
      <c r="E26" s="128"/>
      <c r="F26" s="7"/>
      <c r="G26" s="7"/>
      <c r="H26" s="7"/>
      <c r="I26" s="7"/>
      <c r="J26" s="7"/>
    </row>
    <row r="27" spans="1:10" ht="16.5" x14ac:dyDescent="0.25">
      <c r="A27" s="26"/>
      <c r="B27" s="28"/>
      <c r="C27" s="28"/>
      <c r="D27" s="28"/>
      <c r="E27" s="128"/>
      <c r="F27" s="7"/>
      <c r="G27" s="7"/>
      <c r="H27" s="7"/>
      <c r="I27" s="7"/>
      <c r="J27" s="7"/>
    </row>
    <row r="28" spans="1:10" ht="16.5" x14ac:dyDescent="0.25">
      <c r="A28" s="26"/>
      <c r="B28" s="28"/>
      <c r="C28" s="28"/>
      <c r="D28" s="28"/>
      <c r="E28" s="128"/>
      <c r="F28" s="7"/>
      <c r="G28" s="7"/>
      <c r="H28" s="7"/>
      <c r="I28" s="7"/>
      <c r="J28" s="7"/>
    </row>
    <row r="29" spans="1:10" ht="60" x14ac:dyDescent="0.25">
      <c r="A29" s="26"/>
      <c r="B29" s="25"/>
      <c r="C29" s="103" t="s">
        <v>375</v>
      </c>
      <c r="D29" s="103" t="s">
        <v>405</v>
      </c>
      <c r="E29" s="128"/>
      <c r="F29" s="7"/>
      <c r="G29" s="7"/>
      <c r="H29" s="7"/>
      <c r="I29" s="7"/>
      <c r="J29" s="7"/>
    </row>
    <row r="30" spans="1:10" ht="75.75" customHeight="1" x14ac:dyDescent="0.25">
      <c r="A30" s="26"/>
      <c r="B30" s="104" t="s">
        <v>378</v>
      </c>
      <c r="C30" s="105" t="s">
        <v>379</v>
      </c>
      <c r="D30" s="134" t="s">
        <v>300</v>
      </c>
      <c r="E30" s="129">
        <v>0.2</v>
      </c>
      <c r="F30" s="7"/>
      <c r="G30" s="7"/>
      <c r="H30" s="7"/>
      <c r="I30" s="7"/>
      <c r="J30" s="7"/>
    </row>
    <row r="31" spans="1:10" ht="65.25" customHeight="1" x14ac:dyDescent="0.25">
      <c r="A31" s="26"/>
      <c r="B31" s="107" t="s">
        <v>381</v>
      </c>
      <c r="C31" s="108" t="s">
        <v>382</v>
      </c>
      <c r="D31" s="134" t="s">
        <v>406</v>
      </c>
      <c r="E31" s="129">
        <v>0.4</v>
      </c>
      <c r="F31" s="7"/>
      <c r="G31" s="7"/>
      <c r="H31" s="7"/>
      <c r="I31" s="7"/>
      <c r="J31" s="7"/>
    </row>
    <row r="32" spans="1:10" ht="57" customHeight="1" x14ac:dyDescent="0.25">
      <c r="A32" s="26"/>
      <c r="B32" s="110" t="s">
        <v>385</v>
      </c>
      <c r="C32" s="108" t="s">
        <v>386</v>
      </c>
      <c r="D32" s="134" t="s">
        <v>407</v>
      </c>
      <c r="E32" s="129">
        <v>0.6</v>
      </c>
      <c r="F32" s="7"/>
      <c r="G32" s="7"/>
      <c r="H32" s="7"/>
      <c r="I32" s="7"/>
      <c r="J32" s="7"/>
    </row>
    <row r="33" spans="1:10" ht="66.75" customHeight="1" x14ac:dyDescent="0.25">
      <c r="A33" s="26"/>
      <c r="B33" s="111" t="s">
        <v>389</v>
      </c>
      <c r="C33" s="108" t="s">
        <v>390</v>
      </c>
      <c r="D33" s="134" t="s">
        <v>408</v>
      </c>
      <c r="E33" s="129">
        <v>0.8</v>
      </c>
      <c r="F33" s="7"/>
      <c r="G33" s="7"/>
      <c r="H33" s="7"/>
      <c r="I33" s="7"/>
      <c r="J33" s="7"/>
    </row>
    <row r="34" spans="1:10" ht="79.5" customHeight="1" x14ac:dyDescent="0.25">
      <c r="A34" s="26"/>
      <c r="B34" s="112" t="s">
        <v>393</v>
      </c>
      <c r="C34" s="108" t="s">
        <v>394</v>
      </c>
      <c r="D34" s="134" t="s">
        <v>409</v>
      </c>
      <c r="E34" s="129">
        <v>1</v>
      </c>
      <c r="F34" s="7"/>
      <c r="G34" s="7"/>
      <c r="H34" s="7"/>
      <c r="I34" s="7"/>
      <c r="J34" s="7"/>
    </row>
    <row r="35" spans="1:10" x14ac:dyDescent="0.25">
      <c r="A35" s="26"/>
      <c r="B35" s="26"/>
      <c r="C35" s="26" t="s">
        <v>410</v>
      </c>
      <c r="D35" s="26" t="s">
        <v>411</v>
      </c>
      <c r="E35" s="128"/>
      <c r="F35" s="7"/>
      <c r="G35" s="7"/>
      <c r="H35" s="7"/>
      <c r="I35" s="7"/>
      <c r="J35" s="7"/>
    </row>
    <row r="36" spans="1:10" x14ac:dyDescent="0.25">
      <c r="A36" s="26"/>
      <c r="B36" s="26"/>
      <c r="C36" s="26"/>
      <c r="D36" s="26"/>
      <c r="E36" s="128"/>
      <c r="F36" s="7"/>
      <c r="G36" s="7"/>
      <c r="H36" s="7"/>
      <c r="I36" s="7"/>
      <c r="J36" s="7"/>
    </row>
    <row r="37" spans="1:10" x14ac:dyDescent="0.25">
      <c r="A37" s="26"/>
      <c r="B37" s="26"/>
      <c r="C37" s="26"/>
      <c r="D37" s="26"/>
      <c r="E37" s="128"/>
      <c r="F37" s="7"/>
      <c r="G37" s="7"/>
      <c r="H37" s="7"/>
      <c r="I37" s="7"/>
      <c r="J37" s="7"/>
    </row>
    <row r="38" spans="1:10" ht="60" x14ac:dyDescent="0.25">
      <c r="A38" s="26"/>
      <c r="B38" s="25"/>
      <c r="C38" s="103" t="s">
        <v>375</v>
      </c>
      <c r="D38" s="103" t="s">
        <v>412</v>
      </c>
      <c r="E38" s="128"/>
      <c r="F38" s="7"/>
      <c r="G38" s="7"/>
      <c r="H38" s="7"/>
      <c r="I38" s="7"/>
      <c r="J38" s="7"/>
    </row>
    <row r="39" spans="1:10" ht="99" x14ac:dyDescent="0.25">
      <c r="A39" s="26"/>
      <c r="B39" s="104" t="s">
        <v>378</v>
      </c>
      <c r="C39" s="105" t="s">
        <v>379</v>
      </c>
      <c r="D39" s="135" t="s">
        <v>413</v>
      </c>
      <c r="E39" s="129">
        <v>0.2</v>
      </c>
      <c r="F39" s="7"/>
      <c r="G39" s="7"/>
      <c r="H39" s="7"/>
      <c r="I39" s="7"/>
      <c r="J39" s="7"/>
    </row>
    <row r="40" spans="1:10" ht="99" x14ac:dyDescent="0.25">
      <c r="A40" s="26"/>
      <c r="B40" s="107" t="s">
        <v>381</v>
      </c>
      <c r="C40" s="108" t="s">
        <v>382</v>
      </c>
      <c r="D40" s="135" t="s">
        <v>414</v>
      </c>
      <c r="E40" s="129">
        <v>0.4</v>
      </c>
      <c r="F40" s="7"/>
      <c r="G40" s="7"/>
      <c r="H40" s="7"/>
      <c r="I40" s="7"/>
      <c r="J40" s="7"/>
    </row>
    <row r="41" spans="1:10" ht="99" x14ac:dyDescent="0.25">
      <c r="A41" s="26"/>
      <c r="B41" s="110" t="s">
        <v>385</v>
      </c>
      <c r="C41" s="108" t="s">
        <v>386</v>
      </c>
      <c r="D41" s="135" t="s">
        <v>415</v>
      </c>
      <c r="E41" s="129">
        <v>0.6</v>
      </c>
      <c r="F41" s="7"/>
      <c r="G41" s="7"/>
      <c r="H41" s="7"/>
      <c r="I41" s="7"/>
      <c r="J41" s="7"/>
    </row>
    <row r="42" spans="1:10" ht="99" x14ac:dyDescent="0.25">
      <c r="A42" s="26"/>
      <c r="B42" s="111" t="s">
        <v>389</v>
      </c>
      <c r="C42" s="108" t="s">
        <v>390</v>
      </c>
      <c r="D42" s="135" t="s">
        <v>416</v>
      </c>
      <c r="E42" s="129">
        <v>0.8</v>
      </c>
      <c r="F42" s="7"/>
      <c r="G42" s="7"/>
      <c r="H42" s="7"/>
      <c r="I42" s="7"/>
      <c r="J42" s="7"/>
    </row>
    <row r="43" spans="1:10" ht="99" x14ac:dyDescent="0.25">
      <c r="A43" s="26"/>
      <c r="B43" s="112" t="s">
        <v>393</v>
      </c>
      <c r="C43" s="108" t="s">
        <v>394</v>
      </c>
      <c r="D43" s="135" t="s">
        <v>417</v>
      </c>
      <c r="E43" s="129">
        <v>1</v>
      </c>
      <c r="F43" s="7"/>
      <c r="G43" s="7"/>
      <c r="H43" s="7"/>
      <c r="I43" s="7"/>
      <c r="J43" s="7"/>
    </row>
    <row r="44" spans="1:10" x14ac:dyDescent="0.25">
      <c r="A44" s="26"/>
      <c r="B44" s="26"/>
      <c r="C44" s="26"/>
      <c r="D44" s="26"/>
      <c r="E44" s="128"/>
      <c r="F44" s="7"/>
      <c r="G44" s="7"/>
      <c r="H44" s="7"/>
      <c r="I44" s="7"/>
      <c r="J44" s="7"/>
    </row>
    <row r="45" spans="1:10" ht="56.25" customHeight="1" x14ac:dyDescent="0.25">
      <c r="A45" s="26"/>
      <c r="B45" s="26"/>
      <c r="C45" s="26"/>
      <c r="D45" s="103" t="s">
        <v>418</v>
      </c>
      <c r="E45" s="128"/>
      <c r="F45" s="7"/>
      <c r="G45" s="7"/>
      <c r="H45" s="7"/>
      <c r="I45" s="7"/>
      <c r="J45" s="7"/>
    </row>
    <row r="46" spans="1:10" ht="94.5" customHeight="1" x14ac:dyDescent="0.25">
      <c r="A46" s="26"/>
      <c r="B46" s="111" t="s">
        <v>389</v>
      </c>
      <c r="C46" s="26"/>
      <c r="D46" s="109" t="s">
        <v>419</v>
      </c>
      <c r="E46" s="129">
        <v>0.8</v>
      </c>
      <c r="F46" s="7"/>
      <c r="G46" s="7"/>
      <c r="H46" s="7"/>
      <c r="I46" s="7"/>
      <c r="J46" s="7"/>
    </row>
    <row r="47" spans="1:10" ht="105.75" customHeight="1" x14ac:dyDescent="0.25">
      <c r="A47" s="26"/>
      <c r="B47" s="112" t="s">
        <v>393</v>
      </c>
      <c r="C47" s="27"/>
      <c r="D47" s="109" t="s">
        <v>420</v>
      </c>
      <c r="E47" s="129">
        <v>1</v>
      </c>
      <c r="F47" s="7"/>
      <c r="G47" s="7"/>
      <c r="H47" s="7"/>
      <c r="I47" s="7"/>
      <c r="J47" s="7"/>
    </row>
    <row r="48" spans="1:10" x14ac:dyDescent="0.25">
      <c r="A48" s="26"/>
      <c r="B48" s="23"/>
      <c r="C48" s="23"/>
      <c r="D48" s="23"/>
      <c r="E48" s="128"/>
      <c r="F48" s="7"/>
      <c r="G48" s="7"/>
      <c r="H48" s="7"/>
      <c r="I48" s="7"/>
      <c r="J48" s="7"/>
    </row>
    <row r="49" spans="1:10" x14ac:dyDescent="0.25">
      <c r="A49" s="26"/>
      <c r="B49" s="23"/>
      <c r="C49" s="23"/>
      <c r="D49" s="23"/>
      <c r="E49" s="128"/>
      <c r="F49" s="7"/>
      <c r="G49" s="7"/>
      <c r="H49" s="7"/>
      <c r="I49" s="7"/>
      <c r="J49" s="7"/>
    </row>
    <row r="50" spans="1:10" ht="20.25" x14ac:dyDescent="0.25">
      <c r="A50" s="26"/>
      <c r="B50" s="26"/>
      <c r="C50" s="27"/>
      <c r="D50" s="27"/>
      <c r="E50" s="128"/>
      <c r="F50" s="7"/>
      <c r="G50" s="7"/>
      <c r="H50" s="7"/>
      <c r="I50" s="7"/>
      <c r="J50" s="7"/>
    </row>
    <row r="51" spans="1:10" ht="46.5" customHeight="1" x14ac:dyDescent="0.25">
      <c r="A51" s="26"/>
      <c r="B51" s="26"/>
      <c r="C51" s="26"/>
      <c r="D51" s="103" t="s">
        <v>421</v>
      </c>
      <c r="E51" s="128"/>
      <c r="F51" s="7"/>
      <c r="G51" s="7"/>
      <c r="H51" s="7"/>
      <c r="I51" s="7"/>
      <c r="J51" s="7"/>
    </row>
    <row r="52" spans="1:10" ht="90" customHeight="1" x14ac:dyDescent="0.25">
      <c r="A52" s="26"/>
      <c r="B52" s="111" t="s">
        <v>389</v>
      </c>
      <c r="C52" s="26"/>
      <c r="D52" s="109" t="s">
        <v>422</v>
      </c>
      <c r="E52" s="129">
        <v>0.8</v>
      </c>
      <c r="F52" s="7"/>
      <c r="G52" s="7"/>
      <c r="H52" s="7"/>
      <c r="I52" s="7"/>
      <c r="J52" s="7"/>
    </row>
    <row r="53" spans="1:10" ht="66" x14ac:dyDescent="0.25">
      <c r="A53" s="26"/>
      <c r="B53" s="112" t="s">
        <v>393</v>
      </c>
      <c r="C53" s="27"/>
      <c r="D53" s="109" t="s">
        <v>423</v>
      </c>
      <c r="E53" s="129">
        <v>1</v>
      </c>
      <c r="F53" s="7"/>
      <c r="G53" s="7"/>
      <c r="H53" s="7"/>
      <c r="I53" s="7"/>
      <c r="J53" s="7"/>
    </row>
    <row r="54" spans="1:10" ht="20.25" x14ac:dyDescent="0.25">
      <c r="A54" s="26"/>
      <c r="B54" s="26"/>
      <c r="C54" s="27"/>
      <c r="D54" s="27"/>
      <c r="E54" s="128"/>
      <c r="F54" s="7"/>
      <c r="G54" s="7"/>
      <c r="H54" s="7"/>
      <c r="I54" s="7"/>
      <c r="J54" s="7"/>
    </row>
    <row r="55" spans="1:10" ht="20.25" x14ac:dyDescent="0.25">
      <c r="A55" s="26"/>
      <c r="B55" s="26"/>
      <c r="C55" s="27"/>
      <c r="D55" s="27"/>
      <c r="E55" s="128"/>
      <c r="F55" s="7"/>
      <c r="G55" s="7"/>
      <c r="H55" s="7"/>
      <c r="I55" s="7"/>
      <c r="J55" s="7"/>
    </row>
    <row r="56" spans="1:10" ht="20.25" x14ac:dyDescent="0.25">
      <c r="A56" s="26"/>
      <c r="B56" s="26"/>
      <c r="C56" s="27"/>
      <c r="D56" s="27"/>
      <c r="E56" s="128"/>
      <c r="F56" s="7"/>
      <c r="G56" s="7"/>
      <c r="H56" s="7"/>
      <c r="I56" s="7"/>
      <c r="J56" s="7"/>
    </row>
    <row r="57" spans="1:10" ht="20.25" x14ac:dyDescent="0.25">
      <c r="A57" s="26"/>
      <c r="B57" s="26"/>
      <c r="C57" s="27"/>
      <c r="D57" s="27"/>
      <c r="E57" s="128"/>
      <c r="F57" s="7"/>
      <c r="G57" s="7"/>
      <c r="H57" s="7"/>
      <c r="I57" s="7"/>
      <c r="J57" s="7"/>
    </row>
    <row r="58" spans="1:10" ht="20.25" x14ac:dyDescent="0.25">
      <c r="A58" s="26"/>
      <c r="B58" s="26"/>
      <c r="C58" s="27"/>
      <c r="D58" s="27"/>
      <c r="E58" s="128"/>
      <c r="F58" s="7"/>
      <c r="G58" s="7"/>
      <c r="H58" s="7"/>
      <c r="I58" s="7"/>
      <c r="J58" s="7"/>
    </row>
    <row r="59" spans="1:10" ht="20.25" x14ac:dyDescent="0.25">
      <c r="A59" s="26"/>
      <c r="B59" s="26"/>
      <c r="C59" s="27"/>
      <c r="D59" s="27"/>
      <c r="E59" s="128"/>
      <c r="F59" s="7"/>
      <c r="G59" s="7"/>
      <c r="H59" s="7"/>
      <c r="I59" s="7"/>
      <c r="J59" s="7"/>
    </row>
    <row r="60" spans="1:10" ht="20.25" x14ac:dyDescent="0.25">
      <c r="A60" s="26"/>
      <c r="B60" s="26"/>
      <c r="C60" s="27"/>
      <c r="D60" s="27"/>
      <c r="E60" s="128"/>
      <c r="F60" s="7"/>
      <c r="G60" s="7"/>
      <c r="H60" s="7"/>
      <c r="I60" s="7"/>
      <c r="J60" s="7"/>
    </row>
    <row r="61" spans="1:10" ht="20.25" x14ac:dyDescent="0.25">
      <c r="A61" s="26"/>
      <c r="B61" s="26"/>
      <c r="C61" s="27"/>
      <c r="D61" s="27"/>
      <c r="E61" s="128"/>
      <c r="F61" s="7"/>
      <c r="G61" s="7"/>
      <c r="H61" s="7"/>
      <c r="I61" s="7"/>
      <c r="J61" s="7"/>
    </row>
    <row r="62" spans="1:10" ht="20.25" x14ac:dyDescent="0.25">
      <c r="A62" s="26"/>
      <c r="B62" s="26"/>
      <c r="C62" s="27"/>
      <c r="D62" s="27"/>
      <c r="E62" s="128"/>
      <c r="F62" s="7"/>
      <c r="G62" s="7"/>
      <c r="H62" s="7"/>
      <c r="I62" s="7"/>
      <c r="J62" s="7"/>
    </row>
    <row r="63" spans="1:10" ht="20.25" x14ac:dyDescent="0.25">
      <c r="A63" s="26"/>
      <c r="B63" s="26"/>
      <c r="C63" s="27"/>
      <c r="D63" s="27"/>
      <c r="E63" s="128"/>
      <c r="F63" s="7"/>
      <c r="G63" s="7"/>
      <c r="H63" s="7"/>
      <c r="I63" s="7"/>
      <c r="J63" s="7"/>
    </row>
    <row r="64" spans="1:10" ht="20.25" x14ac:dyDescent="0.25">
      <c r="A64" s="26"/>
      <c r="B64" s="26"/>
      <c r="C64" s="27"/>
      <c r="D64" s="27"/>
      <c r="E64" s="128"/>
      <c r="F64" s="7"/>
      <c r="G64" s="7"/>
      <c r="H64" s="7"/>
      <c r="I64" s="7"/>
      <c r="J64" s="7"/>
    </row>
    <row r="65" spans="1:10" ht="20.25" x14ac:dyDescent="0.25">
      <c r="A65" s="26"/>
      <c r="B65" s="26"/>
      <c r="C65" s="27"/>
      <c r="D65" s="27"/>
      <c r="E65" s="128"/>
      <c r="F65" s="7"/>
      <c r="G65" s="7"/>
      <c r="H65" s="7"/>
      <c r="I65" s="7"/>
      <c r="J65" s="7"/>
    </row>
    <row r="66" spans="1:10" ht="20.25" x14ac:dyDescent="0.25">
      <c r="A66" s="26"/>
      <c r="B66" s="26"/>
      <c r="C66" s="27"/>
      <c r="D66" s="27"/>
      <c r="E66" s="128"/>
      <c r="F66" s="7"/>
      <c r="G66" s="7"/>
      <c r="H66" s="7"/>
      <c r="I66" s="7"/>
      <c r="J66" s="7"/>
    </row>
    <row r="67" spans="1:10" ht="20.25" x14ac:dyDescent="0.25">
      <c r="A67" s="26"/>
      <c r="B67" s="26"/>
      <c r="C67" s="27"/>
      <c r="D67" s="27"/>
      <c r="E67" s="128"/>
      <c r="F67" s="7"/>
      <c r="G67" s="7"/>
      <c r="H67" s="7"/>
      <c r="I67" s="7"/>
      <c r="J67" s="7"/>
    </row>
    <row r="68" spans="1:10" ht="20.25" x14ac:dyDescent="0.25">
      <c r="A68" s="26"/>
      <c r="B68" s="26"/>
      <c r="C68" s="27"/>
      <c r="D68" s="27"/>
      <c r="E68" s="128"/>
      <c r="F68" s="7"/>
      <c r="G68" s="7"/>
      <c r="H68" s="7"/>
      <c r="I68" s="7"/>
      <c r="J68" s="7"/>
    </row>
    <row r="69" spans="1:10" ht="20.25" x14ac:dyDescent="0.25">
      <c r="A69" s="26"/>
      <c r="B69" s="26"/>
      <c r="C69" s="27"/>
      <c r="D69" s="27"/>
      <c r="E69" s="128"/>
      <c r="F69" s="7"/>
      <c r="G69" s="7"/>
      <c r="H69" s="7"/>
      <c r="I69" s="7"/>
      <c r="J69" s="7"/>
    </row>
    <row r="70" spans="1:10" ht="20.25" x14ac:dyDescent="0.25">
      <c r="A70" s="26"/>
      <c r="B70" s="26"/>
      <c r="C70" s="27"/>
      <c r="D70" s="27"/>
      <c r="E70" s="128"/>
      <c r="F70" s="7"/>
      <c r="G70" s="7"/>
      <c r="H70" s="7"/>
      <c r="I70" s="7"/>
      <c r="J70" s="7"/>
    </row>
    <row r="71" spans="1:10" ht="20.25" x14ac:dyDescent="0.25">
      <c r="A71" s="26"/>
      <c r="B71" s="26"/>
      <c r="C71" s="27"/>
      <c r="D71" s="27"/>
      <c r="E71" s="128"/>
      <c r="F71" s="7"/>
      <c r="G71" s="7"/>
      <c r="H71" s="7"/>
      <c r="I71" s="7"/>
      <c r="J71" s="7"/>
    </row>
    <row r="72" spans="1:10" ht="20.25" x14ac:dyDescent="0.25">
      <c r="A72" s="26"/>
      <c r="B72" s="26"/>
      <c r="C72" s="27"/>
      <c r="D72" s="27"/>
      <c r="E72" s="128"/>
      <c r="F72" s="7"/>
      <c r="G72" s="7"/>
      <c r="H72" s="7"/>
      <c r="I72" s="7"/>
      <c r="J72" s="7"/>
    </row>
    <row r="73" spans="1:10" ht="20.25" x14ac:dyDescent="0.25">
      <c r="A73" s="26"/>
      <c r="B73" s="26"/>
      <c r="C73" s="27"/>
      <c r="D73" s="27"/>
      <c r="E73" s="128"/>
      <c r="F73" s="7"/>
      <c r="G73" s="7"/>
      <c r="H73" s="7"/>
      <c r="I73" s="7"/>
      <c r="J73" s="7"/>
    </row>
    <row r="74" spans="1:10" ht="20.25" x14ac:dyDescent="0.25">
      <c r="A74" s="26"/>
      <c r="B74" s="26"/>
      <c r="C74" s="27"/>
      <c r="D74" s="27"/>
      <c r="E74" s="128"/>
      <c r="F74" s="7"/>
      <c r="G74" s="7"/>
      <c r="H74" s="7"/>
      <c r="I74" s="7"/>
      <c r="J74" s="7"/>
    </row>
    <row r="75" spans="1:10" ht="20.25" x14ac:dyDescent="0.25">
      <c r="A75" s="26"/>
      <c r="B75" s="26"/>
      <c r="C75" s="27"/>
      <c r="D75" s="27"/>
      <c r="E75" s="128"/>
      <c r="F75" s="7"/>
      <c r="G75" s="7"/>
      <c r="H75" s="7"/>
      <c r="I75" s="7"/>
      <c r="J75" s="7"/>
    </row>
    <row r="76" spans="1:10" ht="20.25" x14ac:dyDescent="0.25">
      <c r="A76" s="26"/>
      <c r="B76" s="26"/>
      <c r="C76" s="27"/>
      <c r="D76" s="27"/>
      <c r="E76" s="128"/>
      <c r="F76" s="7"/>
      <c r="G76" s="7"/>
      <c r="H76" s="7"/>
      <c r="I76" s="7"/>
      <c r="J76" s="7"/>
    </row>
    <row r="77" spans="1:10" ht="20.25" x14ac:dyDescent="0.25">
      <c r="A77" s="26"/>
      <c r="B77" s="26"/>
      <c r="C77" s="27"/>
      <c r="D77" s="27"/>
      <c r="E77" s="128"/>
      <c r="F77" s="7"/>
      <c r="G77" s="7"/>
      <c r="H77" s="7"/>
      <c r="I77" s="7"/>
      <c r="J77" s="7"/>
    </row>
    <row r="78" spans="1:10" ht="20.25" x14ac:dyDescent="0.25">
      <c r="A78" s="26"/>
      <c r="B78" s="26"/>
      <c r="C78" s="27"/>
      <c r="D78" s="27"/>
      <c r="E78" s="128"/>
      <c r="F78" s="7"/>
      <c r="G78" s="7"/>
      <c r="H78" s="7"/>
      <c r="I78" s="7"/>
      <c r="J78" s="7"/>
    </row>
    <row r="79" spans="1:10" ht="20.25" x14ac:dyDescent="0.25">
      <c r="A79" s="26"/>
      <c r="B79" s="26"/>
      <c r="C79" s="27"/>
      <c r="D79" s="27"/>
      <c r="E79" s="128"/>
      <c r="F79" s="7"/>
      <c r="G79" s="7"/>
      <c r="H79" s="7"/>
      <c r="I79" s="7"/>
      <c r="J79" s="7"/>
    </row>
    <row r="80" spans="1:10" s="7" customFormat="1" ht="20.25" x14ac:dyDescent="0.25">
      <c r="A80" s="26"/>
      <c r="B80" s="26"/>
      <c r="C80" s="27"/>
      <c r="D80" s="27"/>
      <c r="E80" s="128"/>
    </row>
    <row r="81" spans="1:5" s="7" customFormat="1" ht="20.25" x14ac:dyDescent="0.25">
      <c r="A81" s="26"/>
      <c r="B81" s="26"/>
      <c r="C81" s="27"/>
      <c r="D81" s="27"/>
      <c r="E81" s="128"/>
    </row>
    <row r="82" spans="1:5" s="7" customFormat="1" ht="20.25" x14ac:dyDescent="0.25">
      <c r="A82" s="26"/>
      <c r="B82" s="26"/>
      <c r="C82" s="27"/>
      <c r="D82" s="27"/>
      <c r="E82" s="128"/>
    </row>
    <row r="83" spans="1:5" s="7" customFormat="1" ht="20.25" x14ac:dyDescent="0.25">
      <c r="A83" s="26"/>
      <c r="B83" s="26"/>
      <c r="C83" s="27"/>
      <c r="D83" s="27"/>
      <c r="E83" s="128"/>
    </row>
    <row r="84" spans="1:5" s="7" customFormat="1" ht="20.25" x14ac:dyDescent="0.25">
      <c r="A84" s="26"/>
      <c r="B84" s="26"/>
      <c r="C84" s="27"/>
      <c r="D84" s="27"/>
      <c r="E84" s="128"/>
    </row>
    <row r="85" spans="1:5" s="7" customFormat="1" ht="20.25" x14ac:dyDescent="0.25">
      <c r="A85" s="26"/>
      <c r="B85" s="26"/>
      <c r="C85" s="27"/>
      <c r="D85" s="27"/>
      <c r="E85" s="128"/>
    </row>
    <row r="86" spans="1:5" s="7" customFormat="1" ht="20.25" x14ac:dyDescent="0.25">
      <c r="A86" s="26"/>
      <c r="B86" s="26"/>
      <c r="C86" s="27"/>
      <c r="D86" s="27"/>
      <c r="E86" s="128"/>
    </row>
    <row r="87" spans="1:5" s="7" customFormat="1" ht="20.25" x14ac:dyDescent="0.25">
      <c r="A87" s="26"/>
      <c r="B87" s="26"/>
      <c r="C87" s="27"/>
      <c r="D87" s="27"/>
      <c r="E87" s="128"/>
    </row>
    <row r="88" spans="1:5" s="7" customFormat="1" ht="20.25" x14ac:dyDescent="0.25">
      <c r="A88" s="26"/>
      <c r="B88" s="26"/>
      <c r="C88" s="27"/>
      <c r="D88" s="27"/>
      <c r="E88" s="128"/>
    </row>
    <row r="89" spans="1:5" s="7" customFormat="1" ht="20.25" x14ac:dyDescent="0.25">
      <c r="A89" s="26"/>
      <c r="B89" s="26"/>
      <c r="C89" s="27"/>
      <c r="D89" s="27"/>
      <c r="E89" s="128"/>
    </row>
    <row r="90" spans="1:5" s="7" customFormat="1" ht="20.25" x14ac:dyDescent="0.25">
      <c r="A90" s="26"/>
      <c r="B90" s="26"/>
      <c r="C90" s="27"/>
      <c r="D90" s="27"/>
      <c r="E90" s="128"/>
    </row>
    <row r="91" spans="1:5" s="7" customFormat="1" ht="20.25" x14ac:dyDescent="0.25">
      <c r="A91" s="26"/>
      <c r="B91" s="26"/>
      <c r="C91" s="27"/>
      <c r="D91" s="27"/>
      <c r="E91" s="128"/>
    </row>
    <row r="92" spans="1:5" s="7" customFormat="1" ht="20.25" x14ac:dyDescent="0.25">
      <c r="A92" s="26"/>
      <c r="B92" s="26"/>
      <c r="C92" s="27"/>
      <c r="D92" s="27"/>
      <c r="E92" s="128"/>
    </row>
    <row r="93" spans="1:5" s="7" customFormat="1" ht="20.25" x14ac:dyDescent="0.25">
      <c r="A93" s="26"/>
      <c r="B93" s="26"/>
      <c r="C93" s="27"/>
      <c r="D93" s="27"/>
      <c r="E93" s="128"/>
    </row>
    <row r="94" spans="1:5" s="7" customFormat="1" ht="20.25" x14ac:dyDescent="0.25">
      <c r="A94" s="26"/>
      <c r="B94" s="26"/>
      <c r="C94" s="27"/>
      <c r="D94" s="27"/>
      <c r="E94" s="128"/>
    </row>
    <row r="95" spans="1:5" s="7" customFormat="1" ht="20.25" x14ac:dyDescent="0.25">
      <c r="A95" s="26"/>
      <c r="B95" s="26"/>
      <c r="C95" s="27"/>
      <c r="D95" s="27"/>
      <c r="E95" s="128"/>
    </row>
    <row r="96" spans="1:5" s="7" customFormat="1" ht="20.25" x14ac:dyDescent="0.25">
      <c r="A96" s="26"/>
      <c r="B96" s="26"/>
      <c r="C96" s="27"/>
      <c r="D96" s="27"/>
      <c r="E96" s="128"/>
    </row>
    <row r="97" spans="1:5" s="7" customFormat="1" ht="20.25" x14ac:dyDescent="0.25">
      <c r="A97" s="26"/>
      <c r="B97" s="26"/>
      <c r="C97" s="27"/>
      <c r="D97" s="27"/>
      <c r="E97" s="128"/>
    </row>
    <row r="98" spans="1:5" s="7" customFormat="1" ht="20.25" x14ac:dyDescent="0.25">
      <c r="A98" s="26"/>
      <c r="B98" s="26"/>
      <c r="C98" s="27"/>
      <c r="D98" s="27"/>
      <c r="E98" s="128"/>
    </row>
    <row r="99" spans="1:5" s="7" customFormat="1" ht="20.25" x14ac:dyDescent="0.25">
      <c r="A99" s="26"/>
      <c r="B99" s="26"/>
      <c r="C99" s="27"/>
      <c r="D99" s="27"/>
      <c r="E99" s="128"/>
    </row>
    <row r="100" spans="1:5" s="7" customFormat="1" ht="20.25" x14ac:dyDescent="0.25">
      <c r="A100" s="26"/>
      <c r="B100" s="26"/>
      <c r="C100" s="27"/>
      <c r="D100" s="27"/>
      <c r="E100" s="128"/>
    </row>
    <row r="101" spans="1:5" s="7" customFormat="1" ht="20.25" x14ac:dyDescent="0.25">
      <c r="A101" s="26"/>
      <c r="B101" s="26"/>
      <c r="C101" s="27"/>
      <c r="D101" s="27"/>
      <c r="E101" s="128"/>
    </row>
    <row r="102" spans="1:5" s="7" customFormat="1" ht="20.25" x14ac:dyDescent="0.25">
      <c r="A102" s="26"/>
      <c r="B102" s="26"/>
      <c r="C102" s="27"/>
      <c r="D102" s="27"/>
      <c r="E102" s="128"/>
    </row>
    <row r="103" spans="1:5" s="7" customFormat="1" ht="20.25" x14ac:dyDescent="0.25">
      <c r="A103" s="26"/>
      <c r="B103" s="26"/>
      <c r="C103" s="27"/>
      <c r="D103" s="27"/>
      <c r="E103" s="128"/>
    </row>
    <row r="104" spans="1:5" s="7" customFormat="1" ht="20.25" x14ac:dyDescent="0.25">
      <c r="A104" s="26"/>
      <c r="B104" s="26"/>
      <c r="C104" s="27"/>
      <c r="D104" s="27"/>
      <c r="E104" s="128"/>
    </row>
    <row r="105" spans="1:5" s="7" customFormat="1" ht="20.25" x14ac:dyDescent="0.25">
      <c r="A105" s="26"/>
      <c r="B105" s="26"/>
      <c r="C105" s="27"/>
      <c r="D105" s="27"/>
      <c r="E105" s="128"/>
    </row>
    <row r="106" spans="1:5" s="7" customFormat="1" ht="20.25" x14ac:dyDescent="0.25">
      <c r="A106" s="26"/>
      <c r="B106" s="26"/>
      <c r="C106" s="27"/>
      <c r="D106" s="27"/>
      <c r="E106" s="128"/>
    </row>
    <row r="107" spans="1:5" s="7" customFormat="1" ht="20.25" x14ac:dyDescent="0.25">
      <c r="A107" s="26"/>
      <c r="B107" s="26"/>
      <c r="C107" s="27"/>
      <c r="D107" s="27"/>
      <c r="E107" s="128"/>
    </row>
    <row r="108" spans="1:5" s="7" customFormat="1" ht="20.25" x14ac:dyDescent="0.25">
      <c r="A108" s="26"/>
      <c r="B108" s="26"/>
      <c r="C108" s="27"/>
      <c r="D108" s="27"/>
      <c r="E108" s="128"/>
    </row>
    <row r="109" spans="1:5" s="7" customFormat="1" ht="20.25" x14ac:dyDescent="0.25">
      <c r="A109" s="26"/>
      <c r="B109" s="26"/>
      <c r="C109" s="27"/>
      <c r="D109" s="27"/>
      <c r="E109" s="128"/>
    </row>
    <row r="110" spans="1:5" s="7" customFormat="1" ht="20.25" x14ac:dyDescent="0.25">
      <c r="A110" s="26"/>
      <c r="B110" s="26"/>
      <c r="C110" s="27"/>
      <c r="D110" s="27"/>
      <c r="E110" s="128"/>
    </row>
    <row r="111" spans="1:5" s="7" customFormat="1" ht="20.25" x14ac:dyDescent="0.25">
      <c r="A111" s="26"/>
      <c r="B111" s="26"/>
      <c r="C111" s="27"/>
      <c r="D111" s="27"/>
      <c r="E111" s="128"/>
    </row>
    <row r="112" spans="1:5" s="7" customFormat="1" ht="20.25" x14ac:dyDescent="0.25">
      <c r="A112" s="26"/>
      <c r="B112" s="26"/>
      <c r="C112" s="27"/>
      <c r="D112" s="27"/>
      <c r="E112" s="128"/>
    </row>
    <row r="113" spans="1:5" s="7" customFormat="1" ht="20.25" x14ac:dyDescent="0.25">
      <c r="A113" s="26"/>
      <c r="B113" s="26"/>
      <c r="C113" s="27"/>
      <c r="D113" s="27"/>
      <c r="E113" s="128"/>
    </row>
    <row r="114" spans="1:5" s="7" customFormat="1" ht="20.25" x14ac:dyDescent="0.25">
      <c r="A114" s="26"/>
      <c r="B114" s="26"/>
      <c r="C114" s="27"/>
      <c r="D114" s="27"/>
      <c r="E114" s="128"/>
    </row>
    <row r="115" spans="1:5" s="7" customFormat="1" ht="20.25" x14ac:dyDescent="0.25">
      <c r="A115" s="26"/>
      <c r="B115" s="26"/>
      <c r="C115" s="27"/>
      <c r="D115" s="27"/>
      <c r="E115" s="128"/>
    </row>
    <row r="116" spans="1:5" s="7" customFormat="1" ht="20.25" x14ac:dyDescent="0.25">
      <c r="A116" s="26"/>
      <c r="B116" s="26"/>
      <c r="C116" s="27"/>
      <c r="D116" s="27"/>
      <c r="E116" s="128"/>
    </row>
    <row r="117" spans="1:5" s="7" customFormat="1" ht="20.25" x14ac:dyDescent="0.25">
      <c r="A117" s="26"/>
      <c r="B117" s="26"/>
      <c r="C117" s="27"/>
      <c r="D117" s="27"/>
      <c r="E117" s="128"/>
    </row>
    <row r="118" spans="1:5" s="7" customFormat="1" ht="20.25" x14ac:dyDescent="0.25">
      <c r="A118" s="26"/>
      <c r="B118" s="26"/>
      <c r="C118" s="27"/>
      <c r="D118" s="27"/>
      <c r="E118" s="128"/>
    </row>
    <row r="119" spans="1:5" s="7" customFormat="1" ht="20.25" x14ac:dyDescent="0.25">
      <c r="A119" s="26"/>
      <c r="B119" s="26"/>
      <c r="C119" s="27"/>
      <c r="D119" s="27"/>
      <c r="E119" s="128"/>
    </row>
    <row r="120" spans="1:5" s="7" customFormat="1" ht="20.25" x14ac:dyDescent="0.25">
      <c r="A120" s="26"/>
      <c r="B120" s="26"/>
      <c r="C120" s="27"/>
      <c r="D120" s="27"/>
      <c r="E120" s="128"/>
    </row>
    <row r="121" spans="1:5" s="7" customFormat="1" ht="20.25" x14ac:dyDescent="0.25">
      <c r="A121" s="26"/>
      <c r="B121" s="26"/>
      <c r="C121" s="27"/>
      <c r="D121" s="27"/>
      <c r="E121" s="128"/>
    </row>
    <row r="122" spans="1:5" s="7" customFormat="1" ht="20.25" x14ac:dyDescent="0.25">
      <c r="A122" s="26"/>
      <c r="B122" s="26"/>
      <c r="C122" s="27"/>
      <c r="D122" s="27"/>
      <c r="E122" s="128"/>
    </row>
    <row r="123" spans="1:5" s="7" customFormat="1" ht="20.25" x14ac:dyDescent="0.25">
      <c r="A123" s="26"/>
      <c r="B123" s="26"/>
      <c r="C123" s="27"/>
      <c r="D123" s="27"/>
      <c r="E123" s="128"/>
    </row>
    <row r="124" spans="1:5" s="7" customFormat="1" ht="20.25" x14ac:dyDescent="0.25">
      <c r="A124" s="26"/>
      <c r="B124" s="26"/>
      <c r="C124" s="27"/>
      <c r="D124" s="27"/>
      <c r="E124" s="128"/>
    </row>
    <row r="125" spans="1:5" s="7" customFormat="1" ht="20.25" x14ac:dyDescent="0.25">
      <c r="A125" s="26"/>
      <c r="B125" s="26"/>
      <c r="C125" s="27"/>
      <c r="D125" s="27"/>
      <c r="E125" s="128"/>
    </row>
    <row r="126" spans="1:5" s="7" customFormat="1" ht="20.25" x14ac:dyDescent="0.25">
      <c r="A126" s="26"/>
      <c r="B126" s="26"/>
      <c r="C126" s="27"/>
      <c r="D126" s="27"/>
      <c r="E126" s="128"/>
    </row>
    <row r="127" spans="1:5" s="7" customFormat="1" ht="20.25" x14ac:dyDescent="0.25">
      <c r="A127" s="26"/>
      <c r="B127" s="26"/>
      <c r="C127" s="27"/>
      <c r="D127" s="27"/>
      <c r="E127" s="128"/>
    </row>
    <row r="128" spans="1:5" s="7" customFormat="1" ht="20.25" x14ac:dyDescent="0.25">
      <c r="A128" s="26"/>
      <c r="B128" s="26"/>
      <c r="C128" s="27"/>
      <c r="D128" s="27"/>
      <c r="E128" s="128"/>
    </row>
    <row r="129" spans="1:5" s="7" customFormat="1" ht="20.25" x14ac:dyDescent="0.25">
      <c r="A129" s="26"/>
      <c r="B129" s="26"/>
      <c r="C129" s="27"/>
      <c r="D129" s="27"/>
      <c r="E129" s="128"/>
    </row>
    <row r="130" spans="1:5" s="7" customFormat="1" ht="20.25" x14ac:dyDescent="0.25">
      <c r="A130" s="26"/>
      <c r="B130" s="26"/>
      <c r="C130" s="27"/>
      <c r="D130" s="27"/>
      <c r="E130" s="128"/>
    </row>
    <row r="131" spans="1:5" s="7" customFormat="1" ht="20.25" x14ac:dyDescent="0.25">
      <c r="A131" s="26"/>
      <c r="B131" s="26"/>
      <c r="C131" s="27"/>
      <c r="D131" s="27"/>
      <c r="E131" s="128"/>
    </row>
    <row r="132" spans="1:5" s="7" customFormat="1" ht="20.25" x14ac:dyDescent="0.25">
      <c r="A132" s="26"/>
      <c r="B132" s="26"/>
      <c r="C132" s="27"/>
      <c r="D132" s="27"/>
      <c r="E132" s="128"/>
    </row>
    <row r="133" spans="1:5" s="7" customFormat="1" ht="20.25" x14ac:dyDescent="0.25">
      <c r="A133" s="26"/>
      <c r="B133" s="26"/>
      <c r="C133" s="27"/>
      <c r="D133" s="27"/>
      <c r="E133" s="128"/>
    </row>
    <row r="134" spans="1:5" s="7" customFormat="1" ht="20.25" x14ac:dyDescent="0.25">
      <c r="A134" s="26"/>
      <c r="B134" s="26"/>
      <c r="C134" s="27"/>
      <c r="D134" s="27"/>
      <c r="E134" s="128"/>
    </row>
    <row r="135" spans="1:5" s="7" customFormat="1" ht="20.25" x14ac:dyDescent="0.25">
      <c r="A135" s="26"/>
      <c r="B135" s="26"/>
      <c r="C135" s="27"/>
      <c r="D135" s="27"/>
      <c r="E135" s="128"/>
    </row>
    <row r="136" spans="1:5" s="7" customFormat="1" ht="20.25" x14ac:dyDescent="0.25">
      <c r="A136" s="26"/>
      <c r="B136" s="26"/>
      <c r="C136" s="27"/>
      <c r="D136" s="27"/>
      <c r="E136" s="128"/>
    </row>
    <row r="137" spans="1:5" s="7" customFormat="1" ht="20.25" x14ac:dyDescent="0.25">
      <c r="A137" s="26"/>
      <c r="B137" s="26"/>
      <c r="C137" s="27"/>
      <c r="D137" s="27"/>
      <c r="E137" s="128"/>
    </row>
    <row r="138" spans="1:5" s="7" customFormat="1" ht="20.25" x14ac:dyDescent="0.25">
      <c r="A138" s="26"/>
      <c r="B138" s="26"/>
      <c r="C138" s="27"/>
      <c r="D138" s="27"/>
      <c r="E138" s="128"/>
    </row>
    <row r="139" spans="1:5" s="7" customFormat="1" ht="20.25" x14ac:dyDescent="0.25">
      <c r="A139" s="26"/>
      <c r="B139" s="26"/>
      <c r="C139" s="27"/>
      <c r="D139" s="27"/>
      <c r="E139" s="128"/>
    </row>
    <row r="140" spans="1:5" s="7" customFormat="1" ht="20.25" x14ac:dyDescent="0.25">
      <c r="A140" s="26"/>
      <c r="B140" s="26"/>
      <c r="C140" s="27"/>
      <c r="D140" s="27"/>
      <c r="E140" s="128"/>
    </row>
    <row r="141" spans="1:5" s="7" customFormat="1" ht="20.25" x14ac:dyDescent="0.25">
      <c r="A141" s="26"/>
      <c r="B141" s="26"/>
      <c r="C141" s="27"/>
      <c r="D141" s="27"/>
      <c r="E141" s="128"/>
    </row>
    <row r="142" spans="1:5" s="7" customFormat="1" ht="20.25" x14ac:dyDescent="0.25">
      <c r="A142" s="26"/>
      <c r="B142" s="26"/>
      <c r="C142" s="27"/>
      <c r="D142" s="27"/>
      <c r="E142" s="128"/>
    </row>
    <row r="143" spans="1:5" s="7" customFormat="1" ht="20.25" x14ac:dyDescent="0.25">
      <c r="A143" s="26"/>
      <c r="B143" s="26"/>
      <c r="C143" s="27"/>
      <c r="D143" s="27"/>
      <c r="E143" s="128"/>
    </row>
    <row r="144" spans="1:5" s="7" customFormat="1" ht="20.25" x14ac:dyDescent="0.25">
      <c r="A144" s="26"/>
      <c r="B144" s="26"/>
      <c r="C144" s="27"/>
      <c r="D144" s="27"/>
      <c r="E144" s="128"/>
    </row>
    <row r="145" spans="1:5" s="7" customFormat="1" ht="20.25" x14ac:dyDescent="0.25">
      <c r="A145" s="26"/>
      <c r="B145" s="26"/>
      <c r="C145" s="27"/>
      <c r="D145" s="27"/>
      <c r="E145" s="128"/>
    </row>
    <row r="146" spans="1:5" s="7" customFormat="1" ht="20.25" x14ac:dyDescent="0.25">
      <c r="A146" s="26"/>
      <c r="B146" s="26"/>
      <c r="C146" s="27"/>
      <c r="D146" s="27"/>
      <c r="E146" s="128"/>
    </row>
    <row r="147" spans="1:5" s="7" customFormat="1" ht="20.25" x14ac:dyDescent="0.25">
      <c r="A147" s="26"/>
      <c r="B147" s="26"/>
      <c r="C147" s="27"/>
      <c r="D147" s="27"/>
      <c r="E147" s="128"/>
    </row>
    <row r="148" spans="1:5" s="7" customFormat="1" ht="20.25" x14ac:dyDescent="0.25">
      <c r="A148" s="26"/>
      <c r="B148" s="26"/>
      <c r="C148" s="27"/>
      <c r="D148" s="27"/>
      <c r="E148" s="128"/>
    </row>
    <row r="149" spans="1:5" s="7" customFormat="1" ht="20.25" x14ac:dyDescent="0.25">
      <c r="A149" s="26"/>
      <c r="B149" s="26"/>
      <c r="C149" s="27"/>
      <c r="D149" s="27"/>
      <c r="E149" s="128"/>
    </row>
    <row r="150" spans="1:5" s="7" customFormat="1" ht="20.25" x14ac:dyDescent="0.25">
      <c r="A150" s="26"/>
      <c r="B150" s="26"/>
      <c r="C150" s="27"/>
      <c r="D150" s="27"/>
      <c r="E150" s="128"/>
    </row>
    <row r="151" spans="1:5" s="7" customFormat="1" ht="20.25" x14ac:dyDescent="0.25">
      <c r="A151" s="26"/>
      <c r="B151" s="26"/>
      <c r="C151" s="27"/>
      <c r="D151" s="27"/>
      <c r="E151" s="128"/>
    </row>
    <row r="152" spans="1:5" s="7" customFormat="1" ht="20.25" x14ac:dyDescent="0.25">
      <c r="A152" s="26"/>
      <c r="B152" s="26"/>
      <c r="C152" s="27"/>
      <c r="D152" s="27"/>
      <c r="E152" s="128"/>
    </row>
    <row r="153" spans="1:5" s="7" customFormat="1" ht="20.25" x14ac:dyDescent="0.25">
      <c r="A153" s="26"/>
      <c r="B153" s="26"/>
      <c r="C153" s="27"/>
      <c r="D153" s="27"/>
      <c r="E153" s="128"/>
    </row>
    <row r="154" spans="1:5" s="7" customFormat="1" ht="20.25" x14ac:dyDescent="0.25">
      <c r="A154" s="26"/>
      <c r="B154" s="26"/>
      <c r="C154" s="27"/>
      <c r="D154" s="27"/>
      <c r="E154" s="128"/>
    </row>
    <row r="155" spans="1:5" s="7" customFormat="1" ht="20.25" x14ac:dyDescent="0.25">
      <c r="A155" s="26"/>
      <c r="B155" s="26"/>
      <c r="C155" s="27"/>
      <c r="D155" s="27"/>
      <c r="E155" s="128"/>
    </row>
    <row r="156" spans="1:5" s="7" customFormat="1" ht="20.25" x14ac:dyDescent="0.25">
      <c r="A156" s="26"/>
      <c r="B156" s="26"/>
      <c r="C156" s="27"/>
      <c r="D156" s="27"/>
      <c r="E156" s="128"/>
    </row>
    <row r="157" spans="1:5" s="7" customFormat="1" ht="20.25" x14ac:dyDescent="0.25">
      <c r="A157" s="26"/>
      <c r="B157" s="26"/>
      <c r="C157" s="27"/>
      <c r="D157" s="27"/>
      <c r="E157" s="128"/>
    </row>
    <row r="158" spans="1:5" s="7" customFormat="1" ht="20.25" x14ac:dyDescent="0.25">
      <c r="A158" s="26"/>
      <c r="B158" s="26"/>
      <c r="C158" s="27"/>
      <c r="D158" s="27"/>
      <c r="E158" s="128"/>
    </row>
    <row r="159" spans="1:5" s="7" customFormat="1" ht="20.25" x14ac:dyDescent="0.25">
      <c r="A159" s="26"/>
      <c r="B159" s="26"/>
      <c r="C159" s="27"/>
      <c r="D159" s="27"/>
      <c r="E159" s="128"/>
    </row>
    <row r="160" spans="1:5" s="7" customFormat="1" ht="20.25" x14ac:dyDescent="0.25">
      <c r="A160" s="26"/>
      <c r="B160" s="26"/>
      <c r="C160" s="27"/>
      <c r="D160" s="27"/>
      <c r="E160" s="128"/>
    </row>
    <row r="161" spans="1:5" s="7" customFormat="1" ht="20.25" x14ac:dyDescent="0.25">
      <c r="A161" s="26"/>
      <c r="B161" s="26"/>
      <c r="C161" s="27"/>
      <c r="D161" s="27"/>
      <c r="E161" s="128"/>
    </row>
    <row r="162" spans="1:5" s="7" customFormat="1" ht="20.25" x14ac:dyDescent="0.25">
      <c r="A162" s="26"/>
      <c r="B162" s="26"/>
      <c r="C162" s="27"/>
      <c r="D162" s="27"/>
      <c r="E162" s="128"/>
    </row>
    <row r="163" spans="1:5" s="7" customFormat="1" ht="20.25" x14ac:dyDescent="0.25">
      <c r="A163" s="26"/>
      <c r="B163" s="26"/>
      <c r="C163" s="27"/>
      <c r="D163" s="27"/>
      <c r="E163" s="128"/>
    </row>
    <row r="164" spans="1:5" s="7" customFormat="1" ht="20.25" x14ac:dyDescent="0.25">
      <c r="A164" s="26"/>
      <c r="B164" s="26"/>
      <c r="C164" s="27"/>
      <c r="D164" s="27"/>
      <c r="E164" s="128"/>
    </row>
    <row r="165" spans="1:5" s="7" customFormat="1" ht="20.25" x14ac:dyDescent="0.25">
      <c r="A165" s="26"/>
      <c r="B165" s="26"/>
      <c r="C165" s="27"/>
      <c r="D165" s="27"/>
      <c r="E165" s="128"/>
    </row>
    <row r="166" spans="1:5" s="7" customFormat="1" ht="20.25" x14ac:dyDescent="0.25">
      <c r="A166" s="26"/>
      <c r="B166" s="26"/>
      <c r="C166" s="27"/>
      <c r="D166" s="27"/>
      <c r="E166" s="128"/>
    </row>
    <row r="167" spans="1:5" s="7" customFormat="1" ht="20.25" x14ac:dyDescent="0.25">
      <c r="A167" s="26"/>
      <c r="B167" s="26"/>
      <c r="C167" s="27"/>
      <c r="D167" s="27"/>
      <c r="E167" s="128"/>
    </row>
    <row r="168" spans="1:5" s="7" customFormat="1" ht="20.25" x14ac:dyDescent="0.25">
      <c r="A168" s="26"/>
      <c r="B168" s="26"/>
      <c r="C168" s="27"/>
      <c r="D168" s="27"/>
      <c r="E168" s="128"/>
    </row>
    <row r="169" spans="1:5" s="7" customFormat="1" ht="20.25" x14ac:dyDescent="0.25">
      <c r="A169" s="26"/>
      <c r="B169" s="26"/>
      <c r="C169" s="27"/>
      <c r="D169" s="27"/>
      <c r="E169" s="128"/>
    </row>
    <row r="170" spans="1:5" s="7" customFormat="1" ht="20.25" x14ac:dyDescent="0.25">
      <c r="A170" s="26"/>
      <c r="B170" s="26"/>
      <c r="C170" s="27"/>
      <c r="D170" s="27"/>
      <c r="E170" s="128"/>
    </row>
    <row r="171" spans="1:5" s="7" customFormat="1" ht="20.25" x14ac:dyDescent="0.25">
      <c r="A171" s="26"/>
      <c r="B171" s="26"/>
      <c r="C171" s="27"/>
      <c r="D171" s="27"/>
      <c r="E171" s="128"/>
    </row>
    <row r="172" spans="1:5" s="7" customFormat="1" ht="20.25" x14ac:dyDescent="0.25">
      <c r="A172" s="26"/>
      <c r="B172" s="26"/>
      <c r="C172" s="27"/>
      <c r="D172" s="27"/>
      <c r="E172" s="128"/>
    </row>
    <row r="173" spans="1:5" s="7" customFormat="1" ht="20.25" x14ac:dyDescent="0.25">
      <c r="A173" s="26"/>
      <c r="B173" s="26"/>
      <c r="C173" s="27"/>
      <c r="D173" s="27"/>
      <c r="E173" s="128"/>
    </row>
    <row r="174" spans="1:5" s="7" customFormat="1" ht="20.25" x14ac:dyDescent="0.25">
      <c r="A174" s="26"/>
      <c r="B174" s="26"/>
      <c r="C174" s="27"/>
      <c r="D174" s="27"/>
      <c r="E174" s="128"/>
    </row>
    <row r="175" spans="1:5" s="7" customFormat="1" ht="20.25" x14ac:dyDescent="0.25">
      <c r="A175" s="26"/>
      <c r="B175" s="26"/>
      <c r="C175" s="27"/>
      <c r="D175" s="27"/>
      <c r="E175" s="128"/>
    </row>
    <row r="176" spans="1:5" s="7" customFormat="1" ht="20.25" x14ac:dyDescent="0.25">
      <c r="A176" s="26"/>
      <c r="B176" s="26"/>
      <c r="C176" s="27"/>
      <c r="D176" s="27"/>
      <c r="E176" s="128"/>
    </row>
    <row r="177" spans="1:5" s="7" customFormat="1" ht="20.25" x14ac:dyDescent="0.25">
      <c r="A177" s="26"/>
      <c r="B177" s="26"/>
      <c r="C177" s="27"/>
      <c r="D177" s="27"/>
      <c r="E177" s="128"/>
    </row>
    <row r="178" spans="1:5" s="7" customFormat="1" ht="20.25" x14ac:dyDescent="0.25">
      <c r="A178" s="26"/>
      <c r="B178" s="26"/>
      <c r="C178" s="27"/>
      <c r="D178" s="27"/>
      <c r="E178" s="128"/>
    </row>
    <row r="179" spans="1:5" s="7" customFormat="1" ht="20.25" x14ac:dyDescent="0.25">
      <c r="A179" s="26"/>
      <c r="B179" s="26"/>
      <c r="C179" s="27"/>
      <c r="D179" s="27"/>
      <c r="E179" s="128"/>
    </row>
    <row r="180" spans="1:5" s="7" customFormat="1" ht="20.25" x14ac:dyDescent="0.25">
      <c r="A180" s="26"/>
      <c r="B180" s="26"/>
      <c r="C180" s="27"/>
      <c r="D180" s="27"/>
      <c r="E180" s="128"/>
    </row>
    <row r="181" spans="1:5" s="7" customFormat="1" ht="20.25" x14ac:dyDescent="0.25">
      <c r="A181" s="26"/>
      <c r="B181" s="26"/>
      <c r="C181" s="27"/>
      <c r="D181" s="27"/>
      <c r="E181" s="128"/>
    </row>
    <row r="182" spans="1:5" s="7" customFormat="1" ht="20.25" x14ac:dyDescent="0.25">
      <c r="A182" s="26"/>
      <c r="B182" s="26"/>
      <c r="C182" s="27"/>
      <c r="D182" s="27"/>
      <c r="E182" s="128"/>
    </row>
    <row r="183" spans="1:5" s="7" customFormat="1" ht="20.25" x14ac:dyDescent="0.25">
      <c r="A183" s="26"/>
      <c r="B183" s="26"/>
      <c r="C183" s="27"/>
      <c r="D183" s="27"/>
      <c r="E183" s="128"/>
    </row>
    <row r="184" spans="1:5" s="7" customFormat="1" ht="20.25" x14ac:dyDescent="0.25">
      <c r="A184" s="26"/>
      <c r="B184" s="26"/>
      <c r="C184" s="27"/>
      <c r="D184" s="27"/>
      <c r="E184" s="128"/>
    </row>
    <row r="185" spans="1:5" s="7" customFormat="1" ht="20.25" x14ac:dyDescent="0.25">
      <c r="A185" s="26"/>
      <c r="B185" s="26"/>
      <c r="C185" s="27"/>
      <c r="D185" s="27"/>
      <c r="E185" s="128"/>
    </row>
    <row r="186" spans="1:5" s="7" customFormat="1" ht="20.25" x14ac:dyDescent="0.25">
      <c r="A186" s="26"/>
      <c r="B186" s="26"/>
      <c r="C186" s="27"/>
      <c r="D186" s="27"/>
      <c r="E186" s="128"/>
    </row>
    <row r="187" spans="1:5" s="7" customFormat="1" ht="20.25" x14ac:dyDescent="0.25">
      <c r="A187" s="26"/>
      <c r="B187" s="26"/>
      <c r="C187" s="27"/>
      <c r="D187" s="27"/>
      <c r="E187" s="128"/>
    </row>
    <row r="188" spans="1:5" s="7" customFormat="1" ht="20.25" x14ac:dyDescent="0.25">
      <c r="A188" s="26"/>
      <c r="B188" s="26"/>
      <c r="C188" s="27"/>
      <c r="D188" s="27"/>
      <c r="E188" s="128"/>
    </row>
    <row r="189" spans="1:5" s="7" customFormat="1" ht="20.25" x14ac:dyDescent="0.25">
      <c r="A189" s="26"/>
      <c r="B189" s="26"/>
      <c r="C189" s="27"/>
      <c r="D189" s="27"/>
      <c r="E189" s="128"/>
    </row>
    <row r="190" spans="1:5" s="7" customFormat="1" ht="20.25" x14ac:dyDescent="0.25">
      <c r="A190" s="26"/>
      <c r="B190" s="26"/>
      <c r="C190" s="27"/>
      <c r="D190" s="27"/>
      <c r="E190" s="128"/>
    </row>
    <row r="191" spans="1:5" s="7" customFormat="1" ht="20.25" x14ac:dyDescent="0.25">
      <c r="A191" s="26"/>
      <c r="B191" s="26"/>
      <c r="C191" s="27"/>
      <c r="D191" s="27"/>
      <c r="E191" s="128"/>
    </row>
    <row r="192" spans="1:5" s="7" customFormat="1" ht="20.25" x14ac:dyDescent="0.25">
      <c r="A192" s="26"/>
      <c r="B192" s="26"/>
      <c r="C192" s="27"/>
      <c r="D192" s="27"/>
      <c r="E192" s="128"/>
    </row>
    <row r="193" spans="1:5" s="7" customFormat="1" ht="20.25" x14ac:dyDescent="0.25">
      <c r="A193" s="26"/>
      <c r="B193" s="26"/>
      <c r="C193" s="27"/>
      <c r="D193" s="27"/>
      <c r="E193" s="128"/>
    </row>
    <row r="194" spans="1:5" s="7" customFormat="1" ht="20.25" x14ac:dyDescent="0.25">
      <c r="A194" s="26"/>
      <c r="B194" s="26"/>
      <c r="C194" s="27"/>
      <c r="D194" s="27"/>
      <c r="E194" s="128"/>
    </row>
    <row r="195" spans="1:5" s="7" customFormat="1" ht="20.25" x14ac:dyDescent="0.25">
      <c r="A195" s="26"/>
      <c r="B195" s="26"/>
      <c r="C195" s="27"/>
      <c r="D195" s="27"/>
      <c r="E195" s="128"/>
    </row>
    <row r="196" spans="1:5" s="7" customFormat="1" ht="20.25" x14ac:dyDescent="0.25">
      <c r="A196" s="26"/>
      <c r="B196" s="26"/>
      <c r="C196" s="27"/>
      <c r="D196" s="27"/>
      <c r="E196" s="128"/>
    </row>
    <row r="197" spans="1:5" s="7" customFormat="1" ht="20.25" x14ac:dyDescent="0.25">
      <c r="A197" s="26"/>
      <c r="B197" s="26"/>
      <c r="C197" s="27"/>
      <c r="D197" s="27"/>
      <c r="E197" s="128"/>
    </row>
    <row r="198" spans="1:5" s="7" customFormat="1" ht="20.25" x14ac:dyDescent="0.25">
      <c r="A198" s="26"/>
      <c r="B198" s="26"/>
      <c r="C198" s="27"/>
      <c r="D198" s="27"/>
      <c r="E198" s="128"/>
    </row>
    <row r="199" spans="1:5" s="7" customFormat="1" ht="20.25" x14ac:dyDescent="0.25">
      <c r="A199" s="26"/>
      <c r="B199" s="26"/>
      <c r="C199" s="27"/>
      <c r="D199" s="27"/>
      <c r="E199" s="128"/>
    </row>
    <row r="200" spans="1:5" s="7" customFormat="1" ht="20.25" x14ac:dyDescent="0.25">
      <c r="A200" s="26"/>
      <c r="B200" s="26"/>
      <c r="C200" s="27"/>
      <c r="D200" s="27"/>
      <c r="E200" s="128"/>
    </row>
    <row r="201" spans="1:5" s="7" customFormat="1" ht="20.25" x14ac:dyDescent="0.25">
      <c r="A201" s="26"/>
      <c r="B201" s="26"/>
      <c r="C201" s="27"/>
      <c r="D201" s="27"/>
      <c r="E201" s="128"/>
    </row>
    <row r="202" spans="1:5" s="7" customFormat="1" ht="20.25" x14ac:dyDescent="0.25">
      <c r="A202" s="26"/>
      <c r="B202" s="26"/>
      <c r="C202" s="27"/>
      <c r="D202" s="27"/>
      <c r="E202" s="128"/>
    </row>
    <row r="203" spans="1:5" s="7" customFormat="1" ht="20.25" x14ac:dyDescent="0.25">
      <c r="A203" s="26"/>
      <c r="B203" s="26"/>
      <c r="C203" s="27"/>
      <c r="D203" s="27"/>
      <c r="E203" s="128"/>
    </row>
    <row r="204" spans="1:5" s="7" customFormat="1" ht="20.25" x14ac:dyDescent="0.25">
      <c r="A204" s="26"/>
      <c r="B204" s="26"/>
      <c r="C204" s="27"/>
      <c r="D204" s="27"/>
      <c r="E204" s="128"/>
    </row>
    <row r="205" spans="1:5" s="7" customFormat="1" ht="20.25" x14ac:dyDescent="0.25">
      <c r="A205" s="26"/>
      <c r="B205" s="26"/>
      <c r="C205" s="27"/>
      <c r="D205" s="27"/>
      <c r="E205" s="128"/>
    </row>
    <row r="206" spans="1:5" s="7" customFormat="1" ht="20.25" x14ac:dyDescent="0.25">
      <c r="A206" s="26"/>
      <c r="B206" s="26"/>
      <c r="C206" s="27"/>
      <c r="D206" s="27"/>
      <c r="E206" s="128"/>
    </row>
    <row r="207" spans="1:5" s="7" customFormat="1" ht="20.25" x14ac:dyDescent="0.25">
      <c r="A207" s="26"/>
      <c r="B207" s="26"/>
      <c r="C207" s="27"/>
      <c r="D207" s="27"/>
      <c r="E207" s="128"/>
    </row>
    <row r="208" spans="1:5" s="7" customFormat="1" ht="20.25" x14ac:dyDescent="0.25">
      <c r="A208" s="26"/>
      <c r="B208" s="26"/>
      <c r="C208" s="27"/>
      <c r="D208" s="27"/>
      <c r="E208" s="128"/>
    </row>
    <row r="209" spans="1:5" s="7" customFormat="1" ht="20.25" x14ac:dyDescent="0.25">
      <c r="A209" s="26"/>
      <c r="B209" s="26"/>
      <c r="C209" s="27"/>
      <c r="D209" s="27"/>
      <c r="E209" s="128"/>
    </row>
    <row r="210" spans="1:5" s="7" customFormat="1" ht="20.25" x14ac:dyDescent="0.25">
      <c r="A210" s="26"/>
      <c r="B210" s="26"/>
      <c r="C210" s="27"/>
      <c r="D210" s="27"/>
      <c r="E210" s="128"/>
    </row>
    <row r="211" spans="1:5" s="7" customFormat="1" ht="20.25" x14ac:dyDescent="0.25">
      <c r="A211" s="26"/>
      <c r="B211" s="26"/>
      <c r="C211" s="27"/>
      <c r="D211" s="27"/>
      <c r="E211" s="128"/>
    </row>
    <row r="212" spans="1:5" s="7" customFormat="1" ht="20.25" x14ac:dyDescent="0.25">
      <c r="A212" s="26"/>
      <c r="B212" s="26"/>
      <c r="C212" s="27"/>
      <c r="D212" s="27"/>
      <c r="E212" s="128"/>
    </row>
    <row r="213" spans="1:5" s="7" customFormat="1" ht="20.25" x14ac:dyDescent="0.25">
      <c r="A213" s="26"/>
      <c r="B213" s="26"/>
      <c r="C213" s="27"/>
      <c r="D213" s="27"/>
      <c r="E213" s="128"/>
    </row>
    <row r="214" spans="1:5" s="7" customFormat="1" ht="20.25" x14ac:dyDescent="0.25">
      <c r="A214" s="26"/>
      <c r="B214" s="26"/>
      <c r="C214" s="27"/>
      <c r="D214" s="27"/>
      <c r="E214" s="128"/>
    </row>
    <row r="215" spans="1:5" s="7" customFormat="1" ht="20.25" x14ac:dyDescent="0.25">
      <c r="A215" s="26"/>
      <c r="B215" s="26"/>
      <c r="C215" s="27"/>
      <c r="D215" s="27"/>
      <c r="E215" s="128"/>
    </row>
    <row r="216" spans="1:5" s="7" customFormat="1" ht="20.25" x14ac:dyDescent="0.25">
      <c r="A216" s="26"/>
      <c r="B216" s="26"/>
      <c r="C216" s="27"/>
      <c r="D216" s="27"/>
      <c r="E216" s="128"/>
    </row>
    <row r="217" spans="1:5" s="7" customFormat="1" ht="20.25" x14ac:dyDescent="0.25">
      <c r="A217" s="26"/>
      <c r="B217" s="26"/>
      <c r="C217" s="27"/>
      <c r="D217" s="27"/>
      <c r="E217" s="128"/>
    </row>
    <row r="218" spans="1:5" s="7" customFormat="1" ht="20.25" x14ac:dyDescent="0.25">
      <c r="A218" s="26"/>
      <c r="B218" s="26"/>
      <c r="C218" s="27"/>
      <c r="D218" s="27"/>
      <c r="E218" s="128"/>
    </row>
    <row r="219" spans="1:5" s="7" customFormat="1" ht="20.25" x14ac:dyDescent="0.25">
      <c r="A219" s="26"/>
      <c r="B219" s="26"/>
      <c r="C219" s="27"/>
      <c r="D219" s="27"/>
      <c r="E219" s="128"/>
    </row>
    <row r="220" spans="1:5" s="7" customFormat="1" ht="20.25" x14ac:dyDescent="0.25">
      <c r="A220" s="26"/>
      <c r="B220" s="26"/>
      <c r="C220" s="27"/>
      <c r="D220" s="27"/>
      <c r="E220" s="128"/>
    </row>
    <row r="221" spans="1:5" s="7" customFormat="1" ht="20.25" x14ac:dyDescent="0.25">
      <c r="A221" s="26"/>
      <c r="B221" s="26"/>
      <c r="C221" s="27"/>
      <c r="D221" s="27"/>
      <c r="E221" s="128"/>
    </row>
    <row r="222" spans="1:5" s="7" customFormat="1" ht="20.25" x14ac:dyDescent="0.25">
      <c r="A222" s="26"/>
      <c r="B222" s="26"/>
      <c r="C222" s="27"/>
      <c r="D222" s="27"/>
      <c r="E222" s="128"/>
    </row>
    <row r="223" spans="1:5" s="7" customFormat="1" ht="20.25" x14ac:dyDescent="0.25">
      <c r="A223" s="26"/>
      <c r="B223" s="26"/>
      <c r="C223" s="27"/>
      <c r="D223" s="27"/>
      <c r="E223" s="128"/>
    </row>
    <row r="224" spans="1:5" s="7" customFormat="1" ht="20.25" x14ac:dyDescent="0.25">
      <c r="A224" s="26"/>
      <c r="B224" s="26"/>
      <c r="C224" s="27"/>
      <c r="D224" s="27"/>
      <c r="E224" s="128"/>
    </row>
    <row r="225" spans="1:7" s="7" customFormat="1" ht="20.25" x14ac:dyDescent="0.25">
      <c r="A225" s="26"/>
      <c r="B225" s="26"/>
      <c r="C225" s="27"/>
      <c r="D225" s="27"/>
      <c r="E225" s="128"/>
    </row>
    <row r="226" spans="1:7" s="7" customFormat="1" ht="20.25" x14ac:dyDescent="0.25">
      <c r="A226" s="26"/>
      <c r="B226" s="26"/>
      <c r="C226" s="27"/>
      <c r="D226" s="27"/>
      <c r="E226" s="128"/>
    </row>
    <row r="227" spans="1:7" s="7" customFormat="1" ht="20.25" x14ac:dyDescent="0.25">
      <c r="A227" s="26"/>
      <c r="B227" s="26"/>
      <c r="C227" s="27"/>
      <c r="D227" s="27"/>
      <c r="E227" s="128"/>
    </row>
    <row r="228" spans="1:7" s="7" customFormat="1" ht="20.25" x14ac:dyDescent="0.25">
      <c r="A228" s="26"/>
      <c r="B228" s="26"/>
      <c r="C228" s="27"/>
      <c r="D228" s="27"/>
      <c r="E228" s="128"/>
    </row>
    <row r="229" spans="1:7" s="7" customFormat="1" ht="20.25" x14ac:dyDescent="0.25">
      <c r="A229" s="26"/>
      <c r="B229" s="26"/>
      <c r="C229" s="27"/>
      <c r="D229" s="27"/>
      <c r="E229" s="128"/>
    </row>
    <row r="230" spans="1:7" s="7" customFormat="1" ht="20.25" x14ac:dyDescent="0.25">
      <c r="A230" s="26"/>
      <c r="B230" s="26"/>
      <c r="C230" s="27"/>
      <c r="D230" s="27"/>
      <c r="E230" s="128"/>
    </row>
    <row r="231" spans="1:7" ht="20.25" x14ac:dyDescent="0.25">
      <c r="A231" s="26"/>
      <c r="B231" s="29"/>
      <c r="C231" s="30"/>
      <c r="D231" s="30"/>
    </row>
    <row r="232" spans="1:7" ht="20.25" x14ac:dyDescent="0.25">
      <c r="A232" s="26"/>
      <c r="B232" s="29"/>
      <c r="C232" s="30"/>
      <c r="D232" s="30"/>
    </row>
    <row r="233" spans="1:7" ht="20.25" x14ac:dyDescent="0.25">
      <c r="A233" s="26"/>
      <c r="B233" s="29"/>
      <c r="C233" s="30"/>
      <c r="D233" s="30"/>
    </row>
    <row r="234" spans="1:7" ht="20.25" x14ac:dyDescent="0.25">
      <c r="A234" s="26"/>
      <c r="B234" s="29"/>
      <c r="C234" s="30"/>
      <c r="D234" s="30"/>
    </row>
    <row r="235" spans="1:7" ht="20.25" x14ac:dyDescent="0.25">
      <c r="A235" s="26"/>
      <c r="B235" s="29"/>
      <c r="C235" s="30"/>
      <c r="D235" s="30"/>
    </row>
    <row r="236" spans="1:7" x14ac:dyDescent="0.25">
      <c r="A236" s="7"/>
      <c r="B236" s="29"/>
      <c r="C236" s="29"/>
      <c r="D236" s="29"/>
    </row>
    <row r="237" spans="1:7" ht="20.25" x14ac:dyDescent="0.25">
      <c r="A237" s="7"/>
      <c r="B237" s="31" t="s">
        <v>424</v>
      </c>
      <c r="C237" s="31" t="s">
        <v>425</v>
      </c>
      <c r="D237" t="s">
        <v>424</v>
      </c>
      <c r="E237" s="123" t="s">
        <v>425</v>
      </c>
    </row>
    <row r="238" spans="1:7" ht="21" x14ac:dyDescent="0.35">
      <c r="A238" s="7"/>
      <c r="B238" s="32" t="s">
        <v>426</v>
      </c>
      <c r="C238" s="32" t="s">
        <v>427</v>
      </c>
      <c r="D238" t="s">
        <v>426</v>
      </c>
      <c r="F238" t="s">
        <v>426</v>
      </c>
      <c r="G238" t="e">
        <f>IF(NOT(ISERROR(MATCH(F238,_xlfn.ANCHORARRAY(B249),0))),#REF!&amp;"Por favor no seleccionar los criterios de impacto",F238)</f>
        <v>#REF!</v>
      </c>
    </row>
    <row r="239" spans="1:7" ht="21" x14ac:dyDescent="0.35">
      <c r="A239" s="7"/>
      <c r="B239" s="32" t="s">
        <v>426</v>
      </c>
      <c r="C239" s="32" t="s">
        <v>382</v>
      </c>
      <c r="E239" s="123" t="s">
        <v>427</v>
      </c>
    </row>
    <row r="240" spans="1:7" ht="21" x14ac:dyDescent="0.35">
      <c r="A240" s="7"/>
      <c r="B240" s="32" t="s">
        <v>426</v>
      </c>
      <c r="C240" s="32" t="s">
        <v>386</v>
      </c>
      <c r="E240" s="123" t="s">
        <v>382</v>
      </c>
    </row>
    <row r="241" spans="1:5" ht="21" x14ac:dyDescent="0.35">
      <c r="A241" s="7"/>
      <c r="B241" s="32" t="s">
        <v>426</v>
      </c>
      <c r="C241" s="32" t="s">
        <v>390</v>
      </c>
      <c r="E241" s="123" t="s">
        <v>386</v>
      </c>
    </row>
    <row r="242" spans="1:5" ht="21" x14ac:dyDescent="0.35">
      <c r="A242" s="7"/>
      <c r="B242" s="32" t="s">
        <v>426</v>
      </c>
      <c r="C242" s="32" t="s">
        <v>394</v>
      </c>
      <c r="E242" s="123" t="s">
        <v>390</v>
      </c>
    </row>
    <row r="243" spans="1:5" ht="21" x14ac:dyDescent="0.35">
      <c r="A243" s="7"/>
      <c r="B243" s="32" t="s">
        <v>376</v>
      </c>
      <c r="C243" s="32" t="s">
        <v>380</v>
      </c>
      <c r="E243" s="123" t="s">
        <v>394</v>
      </c>
    </row>
    <row r="244" spans="1:5" ht="21" x14ac:dyDescent="0.35">
      <c r="A244" s="7"/>
      <c r="B244" s="32" t="s">
        <v>376</v>
      </c>
      <c r="C244" s="32" t="s">
        <v>428</v>
      </c>
      <c r="D244" t="s">
        <v>376</v>
      </c>
    </row>
    <row r="245" spans="1:5" ht="21" x14ac:dyDescent="0.35">
      <c r="A245" s="7"/>
      <c r="B245" s="32" t="s">
        <v>376</v>
      </c>
      <c r="C245" s="32" t="s">
        <v>387</v>
      </c>
      <c r="E245" s="123" t="s">
        <v>380</v>
      </c>
    </row>
    <row r="246" spans="1:5" ht="21" x14ac:dyDescent="0.35">
      <c r="A246" s="7"/>
      <c r="B246" s="32" t="s">
        <v>376</v>
      </c>
      <c r="C246" s="32" t="s">
        <v>429</v>
      </c>
      <c r="E246" s="123" t="s">
        <v>428</v>
      </c>
    </row>
    <row r="247" spans="1:5" ht="21" x14ac:dyDescent="0.35">
      <c r="A247" s="7"/>
      <c r="B247" s="32" t="s">
        <v>376</v>
      </c>
      <c r="C247" s="32" t="s">
        <v>395</v>
      </c>
      <c r="E247" s="123" t="s">
        <v>387</v>
      </c>
    </row>
    <row r="248" spans="1:5" x14ac:dyDescent="0.25">
      <c r="A248" s="7"/>
      <c r="B248" s="33"/>
      <c r="C248" s="33"/>
      <c r="E248" s="123" t="s">
        <v>429</v>
      </c>
    </row>
    <row r="249" spans="1:5" x14ac:dyDescent="0.25">
      <c r="A249" s="7"/>
      <c r="B249" s="33" t="str" cm="1">
        <f t="array" ref="B249:B251">_xlfn.UNIQUE(Tabla1[[#All],[Criterios]])</f>
        <v>Criterios</v>
      </c>
      <c r="C249" s="33"/>
      <c r="E249" s="123" t="s">
        <v>395</v>
      </c>
    </row>
    <row r="250" spans="1:5" x14ac:dyDescent="0.25">
      <c r="A250" s="7"/>
      <c r="B250" s="33" t="str">
        <v>Afectación Económica o presupuestal</v>
      </c>
      <c r="C250" s="33"/>
    </row>
    <row r="251" spans="1:5" x14ac:dyDescent="0.25">
      <c r="B251" s="33" t="str">
        <v>Pérdida Reputacional</v>
      </c>
      <c r="C251" s="33"/>
    </row>
    <row r="252" spans="1:5" x14ac:dyDescent="0.25">
      <c r="B252" s="34"/>
      <c r="C252" s="34"/>
    </row>
    <row r="253" spans="1:5" x14ac:dyDescent="0.25">
      <c r="B253" s="34"/>
      <c r="C253" s="34"/>
    </row>
    <row r="254" spans="1:5" x14ac:dyDescent="0.25">
      <c r="B254" s="34"/>
      <c r="C254" s="34"/>
    </row>
    <row r="255" spans="1:5" x14ac:dyDescent="0.25">
      <c r="B255" s="34"/>
      <c r="C255" s="34"/>
      <c r="D255" s="34"/>
    </row>
    <row r="256" spans="1:5" x14ac:dyDescent="0.25">
      <c r="B256" s="34"/>
      <c r="C256" s="34"/>
      <c r="D256" s="34"/>
    </row>
    <row r="257" spans="2:4" x14ac:dyDescent="0.25">
      <c r="B257" s="34"/>
      <c r="C257" s="34"/>
      <c r="D257" s="34"/>
    </row>
    <row r="258" spans="2:4" x14ac:dyDescent="0.25">
      <c r="B258" s="34"/>
      <c r="C258" s="34"/>
      <c r="D258" s="34"/>
    </row>
    <row r="259" spans="2:4" x14ac:dyDescent="0.25">
      <c r="B259" s="34"/>
      <c r="C259" s="34"/>
      <c r="D259" s="34"/>
    </row>
    <row r="260" spans="2:4" x14ac:dyDescent="0.25">
      <c r="B260" s="34"/>
      <c r="C260" s="34"/>
      <c r="D260" s="34"/>
    </row>
  </sheetData>
  <mergeCells count="1">
    <mergeCell ref="B2:E2"/>
  </mergeCells>
  <dataValidations count="1">
    <dataValidation type="list" allowBlank="1" showInputMessage="1" showErrorMessage="1" sqref="F238" xr:uid="{00000000-0002-0000-0700-000000000000}">
      <formula1>#REF!</formula1>
    </dataValidation>
  </dataValidations>
  <pageMargins left="0.7" right="0.7" top="0.75" bottom="0.75" header="0.3" footer="0.3"/>
  <pageSetup orientation="portrait" r:id="rId2"/>
  <tableParts count="1">
    <tablePart r:id="rId3"/>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7" tint="-0.249977111117893"/>
  </sheetPr>
  <dimension ref="B1:K16"/>
  <sheetViews>
    <sheetView topLeftCell="B1" workbookViewId="0">
      <selection activeCell="H7" sqref="H7"/>
    </sheetView>
  </sheetViews>
  <sheetFormatPr baseColWidth="10" defaultColWidth="14.28515625" defaultRowHeight="12.75" x14ac:dyDescent="0.2"/>
  <cols>
    <col min="1" max="2" width="14.28515625" style="35"/>
    <col min="3" max="3" width="17" style="35" customWidth="1"/>
    <col min="4" max="4" width="14.28515625" style="35"/>
    <col min="5" max="5" width="46" style="35" customWidth="1"/>
    <col min="6" max="16384" width="14.28515625" style="35"/>
  </cols>
  <sheetData>
    <row r="1" spans="2:11" ht="24" customHeight="1" thickBot="1" x14ac:dyDescent="0.25">
      <c r="B1" s="366" t="s">
        <v>430</v>
      </c>
      <c r="C1" s="367"/>
      <c r="D1" s="367"/>
      <c r="E1" s="367"/>
      <c r="F1" s="368"/>
    </row>
    <row r="2" spans="2:11" ht="16.5" thickBot="1" x14ac:dyDescent="0.3">
      <c r="B2" s="36"/>
      <c r="C2" s="36"/>
      <c r="D2" s="36"/>
      <c r="E2" s="36"/>
      <c r="F2" s="36"/>
      <c r="I2" s="131"/>
      <c r="J2" s="143" t="s">
        <v>431</v>
      </c>
      <c r="K2" s="143" t="s">
        <v>270</v>
      </c>
    </row>
    <row r="3" spans="2:11" ht="16.5" thickBot="1" x14ac:dyDescent="0.25">
      <c r="B3" s="369" t="s">
        <v>432</v>
      </c>
      <c r="C3" s="370"/>
      <c r="D3" s="370"/>
      <c r="E3" s="37" t="s">
        <v>433</v>
      </c>
      <c r="F3" s="38" t="s">
        <v>434</v>
      </c>
      <c r="I3" s="142" t="s">
        <v>269</v>
      </c>
      <c r="J3" s="133">
        <v>0.5</v>
      </c>
      <c r="K3" s="133">
        <v>0.45</v>
      </c>
    </row>
    <row r="4" spans="2:11" ht="31.5" x14ac:dyDescent="0.2">
      <c r="B4" s="371" t="s">
        <v>435</v>
      </c>
      <c r="C4" s="373" t="s">
        <v>254</v>
      </c>
      <c r="D4" s="39" t="s">
        <v>269</v>
      </c>
      <c r="E4" s="40" t="s">
        <v>436</v>
      </c>
      <c r="F4" s="41">
        <v>0.25</v>
      </c>
      <c r="I4" s="143" t="s">
        <v>319</v>
      </c>
      <c r="J4" s="133">
        <v>0.4</v>
      </c>
      <c r="K4" s="133">
        <v>0.35</v>
      </c>
    </row>
    <row r="5" spans="2:11" ht="47.25" x14ac:dyDescent="0.2">
      <c r="B5" s="372"/>
      <c r="C5" s="374"/>
      <c r="D5" s="42" t="s">
        <v>319</v>
      </c>
      <c r="E5" s="43" t="s">
        <v>437</v>
      </c>
      <c r="F5" s="44">
        <v>0.15</v>
      </c>
      <c r="I5" s="143" t="s">
        <v>438</v>
      </c>
      <c r="J5" s="133">
        <v>0.35</v>
      </c>
      <c r="K5" s="133">
        <v>0.3</v>
      </c>
    </row>
    <row r="6" spans="2:11" ht="47.25" x14ac:dyDescent="0.2">
      <c r="B6" s="372"/>
      <c r="C6" s="374"/>
      <c r="D6" s="42" t="s">
        <v>438</v>
      </c>
      <c r="E6" s="43" t="s">
        <v>439</v>
      </c>
      <c r="F6" s="44">
        <v>0.1</v>
      </c>
    </row>
    <row r="7" spans="2:11" ht="63" x14ac:dyDescent="0.2">
      <c r="B7" s="372"/>
      <c r="C7" s="374" t="s">
        <v>255</v>
      </c>
      <c r="D7" s="42" t="s">
        <v>431</v>
      </c>
      <c r="E7" s="43" t="s">
        <v>440</v>
      </c>
      <c r="F7" s="44">
        <v>0.25</v>
      </c>
      <c r="G7" s="132"/>
    </row>
    <row r="8" spans="2:11" ht="31.5" x14ac:dyDescent="0.2">
      <c r="B8" s="372"/>
      <c r="C8" s="374"/>
      <c r="D8" s="42" t="s">
        <v>270</v>
      </c>
      <c r="E8" s="43" t="s">
        <v>441</v>
      </c>
      <c r="F8" s="44">
        <v>0.2</v>
      </c>
      <c r="G8" s="132"/>
    </row>
    <row r="9" spans="2:11" ht="47.25" x14ac:dyDescent="0.2">
      <c r="B9" s="372" t="s">
        <v>442</v>
      </c>
      <c r="C9" s="374" t="s">
        <v>257</v>
      </c>
      <c r="D9" s="42" t="s">
        <v>271</v>
      </c>
      <c r="E9" s="43" t="s">
        <v>443</v>
      </c>
      <c r="F9" s="45" t="s">
        <v>444</v>
      </c>
    </row>
    <row r="10" spans="2:11" ht="63" x14ac:dyDescent="0.2">
      <c r="B10" s="372"/>
      <c r="C10" s="374"/>
      <c r="D10" s="42" t="s">
        <v>445</v>
      </c>
      <c r="E10" s="43" t="s">
        <v>446</v>
      </c>
      <c r="F10" s="45" t="s">
        <v>444</v>
      </c>
    </row>
    <row r="11" spans="2:11" ht="47.25" x14ac:dyDescent="0.2">
      <c r="B11" s="372"/>
      <c r="C11" s="374" t="s">
        <v>258</v>
      </c>
      <c r="D11" s="42" t="s">
        <v>272</v>
      </c>
      <c r="E11" s="43" t="s">
        <v>447</v>
      </c>
      <c r="F11" s="45" t="s">
        <v>444</v>
      </c>
    </row>
    <row r="12" spans="2:11" ht="47.25" x14ac:dyDescent="0.2">
      <c r="B12" s="372"/>
      <c r="C12" s="374"/>
      <c r="D12" s="42" t="s">
        <v>448</v>
      </c>
      <c r="E12" s="43" t="s">
        <v>449</v>
      </c>
      <c r="F12" s="45" t="s">
        <v>444</v>
      </c>
    </row>
    <row r="13" spans="2:11" ht="31.5" x14ac:dyDescent="0.2">
      <c r="B13" s="372"/>
      <c r="C13" s="374" t="s">
        <v>259</v>
      </c>
      <c r="D13" s="42" t="s">
        <v>273</v>
      </c>
      <c r="E13" s="43" t="s">
        <v>450</v>
      </c>
      <c r="F13" s="45" t="s">
        <v>444</v>
      </c>
    </row>
    <row r="14" spans="2:11" ht="32.25" thickBot="1" x14ac:dyDescent="0.25">
      <c r="B14" s="375"/>
      <c r="C14" s="376"/>
      <c r="D14" s="46" t="s">
        <v>451</v>
      </c>
      <c r="E14" s="47" t="s">
        <v>452</v>
      </c>
      <c r="F14" s="48" t="s">
        <v>444</v>
      </c>
    </row>
    <row r="15" spans="2:11" ht="49.5" customHeight="1" x14ac:dyDescent="0.2">
      <c r="B15" s="365" t="s">
        <v>453</v>
      </c>
      <c r="C15" s="365"/>
      <c r="D15" s="365"/>
      <c r="E15" s="365"/>
      <c r="F15" s="365"/>
    </row>
    <row r="16" spans="2:11" ht="27" customHeight="1" x14ac:dyDescent="0.25">
      <c r="B16" s="49"/>
    </row>
  </sheetData>
  <mergeCells count="10">
    <mergeCell ref="B15:F15"/>
    <mergeCell ref="B1:F1"/>
    <mergeCell ref="B3:D3"/>
    <mergeCell ref="B4:B8"/>
    <mergeCell ref="C4:C6"/>
    <mergeCell ref="C7:C8"/>
    <mergeCell ref="B9:B14"/>
    <mergeCell ref="C9:C10"/>
    <mergeCell ref="C11:C12"/>
    <mergeCell ref="C13:C14"/>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ce588276-31f0-46e0-b832-ec62de34dba2">
      <UserInfo>
        <DisplayName>Wilson Fernando Munoz Espitia</DisplayName>
        <AccountId>12</AccountId>
        <AccountType/>
      </UserInfo>
    </SharedWithUser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C38DEC67418FE342B8EB4517FAD134CB" ma:contentTypeVersion="4" ma:contentTypeDescription="Create a new document." ma:contentTypeScope="" ma:versionID="df3dd8af2a4bf057cdd852161dbb8b13">
  <xsd:schema xmlns:xsd="http://www.w3.org/2001/XMLSchema" xmlns:xs="http://www.w3.org/2001/XMLSchema" xmlns:p="http://schemas.microsoft.com/office/2006/metadata/properties" xmlns:ns2="d1904cd7-0886-4426-90db-0ec0ea2f2559" xmlns:ns3="ce588276-31f0-46e0-b832-ec62de34dba2" targetNamespace="http://schemas.microsoft.com/office/2006/metadata/properties" ma:root="true" ma:fieldsID="cf77c9600611d661fe59dc7ef2b4acc8" ns2:_="" ns3:_="">
    <xsd:import namespace="d1904cd7-0886-4426-90db-0ec0ea2f2559"/>
    <xsd:import namespace="ce588276-31f0-46e0-b832-ec62de34dba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1904cd7-0886-4426-90db-0ec0ea2f255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e588276-31f0-46e0-b832-ec62de34dba2"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BB816DA-31C5-4BF7-8D3F-D4C2C51D652E}">
  <ds:schemaRefs>
    <ds:schemaRef ds:uri="http://schemas.microsoft.com/office/2006/metadata/properties"/>
    <ds:schemaRef ds:uri="http://schemas.microsoft.com/office/infopath/2007/PartnerControls"/>
    <ds:schemaRef ds:uri="ce588276-31f0-46e0-b832-ec62de34dba2"/>
  </ds:schemaRefs>
</ds:datastoreItem>
</file>

<file path=customXml/itemProps2.xml><?xml version="1.0" encoding="utf-8"?>
<ds:datastoreItem xmlns:ds="http://schemas.openxmlformats.org/officeDocument/2006/customXml" ds:itemID="{120CBE13-8184-438A-AC00-1A5634FC5AE3}">
  <ds:schemaRefs>
    <ds:schemaRef ds:uri="http://schemas.microsoft.com/sharepoint/v3/contenttype/forms"/>
  </ds:schemaRefs>
</ds:datastoreItem>
</file>

<file path=customXml/itemProps3.xml><?xml version="1.0" encoding="utf-8"?>
<ds:datastoreItem xmlns:ds="http://schemas.openxmlformats.org/officeDocument/2006/customXml" ds:itemID="{21303DE5-D507-4973-B778-2EAD6A9FFEC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1904cd7-0886-4426-90db-0ec0ea2f2559"/>
    <ds:schemaRef ds:uri="ce588276-31f0-46e0-b832-ec62de34dba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16</vt:i4>
      </vt:variant>
    </vt:vector>
  </HeadingPairs>
  <TitlesOfParts>
    <vt:vector size="16" baseType="lpstr">
      <vt:lpstr>Presentacion </vt:lpstr>
      <vt:lpstr>Análisis de Contexto</vt:lpstr>
      <vt:lpstr>Estrategias</vt:lpstr>
      <vt:lpstr>Instructivo</vt:lpstr>
      <vt:lpstr>Mapa Final</vt:lpstr>
      <vt:lpstr>Clasificación Riesgo</vt:lpstr>
      <vt:lpstr>Tabla probabilidad</vt:lpstr>
      <vt:lpstr>Tabla Impacto</vt:lpstr>
      <vt:lpstr>Tabla Valoración de Controles</vt:lpstr>
      <vt:lpstr>Matriz de Calor</vt:lpstr>
      <vt:lpstr>SEGUIMIENTO PRIMER TRIMESTE</vt:lpstr>
      <vt:lpstr>SEGUIMIENTO SEGUNDO TRIMESTE</vt:lpstr>
      <vt:lpstr>SEGUIMIENTO TERCER TRIMESTRE</vt:lpstr>
      <vt:lpstr>SEGUIMIENTO CUARTO TRIMESTRE</vt:lpstr>
      <vt:lpstr>Hoja1</vt:lpstr>
      <vt:lpstr>LISTA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Usuario</dc:creator>
  <cp:keywords/>
  <dc:description/>
  <cp:lastModifiedBy>Usuario</cp:lastModifiedBy>
  <cp:revision/>
  <dcterms:created xsi:type="dcterms:W3CDTF">2021-04-16T16:11:31Z</dcterms:created>
  <dcterms:modified xsi:type="dcterms:W3CDTF">2023-02-22T14:19:44Z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0x010100C38DEC67418FE342B8EB4517FAD134CB</vt:lpwstr>
  </property>
</Properties>
</file>