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hidePivotFieldList="1"/>
  <mc:AlternateContent xmlns:mc="http://schemas.openxmlformats.org/markup-compatibility/2006">
    <mc:Choice Requires="x15">
      <x15ac:absPath xmlns:x15ac="http://schemas.microsoft.com/office/spreadsheetml/2010/11/ac" url="https://etbcsj-my.sharepoint.com/personal/dsajbganotif_cendoj_ramajudicial_gov_co/Documents/CALIDAD DEFENSA JUDICIAL/2023/"/>
    </mc:Choice>
  </mc:AlternateContent>
  <xr:revisionPtr revIDLastSave="1" documentId="8_{71941FA0-D69D-4F96-99EE-867DA76B8ABA}" xr6:coauthVersionLast="36" xr6:coauthVersionMax="36" xr10:uidLastSave="{5F1C9927-6314-44DF-9F52-5A7495F656B9}"/>
  <bookViews>
    <workbookView xWindow="0" yWindow="0" windowWidth="19200" windowHeight="10590" tabRatio="987" firstSheet="8" activeTab="15" xr2:uid="{00000000-000D-0000-FFFF-FFFF00000000}"/>
  </bookViews>
  <sheets>
    <sheet name="Presentacion " sheetId="10" r:id="rId1"/>
    <sheet name="INFO_ANÁLISIS DE CONTEXTO" sheetId="31" r:id="rId2"/>
    <sheet name="INFO_ESTRATEGIAS" sheetId="32" r:id="rId3"/>
    <sheet name="Instructivo" sheetId="3" r:id="rId4"/>
    <sheet name="Clasificación Riesgo" sheetId="4" r:id="rId5"/>
    <sheet name="Tabla probabilidad" sheetId="5" r:id="rId6"/>
    <sheet name="Tabla Impacto" sheetId="6" r:id="rId7"/>
    <sheet name="Tabla Valoración de Controles" sheetId="7" r:id="rId8"/>
    <sheet name="Matriz de Calor" sheetId="21" r:id="rId9"/>
    <sheet name="Hoja1" sheetId="13" state="hidden" r:id="rId10"/>
    <sheet name="LISTA" sheetId="2" state="hidden" r:id="rId11"/>
    <sheet name="Mapa Final" sheetId="1" r:id="rId12"/>
    <sheet name="Seguimiento 1 Trimestre" sheetId="18" r:id="rId13"/>
    <sheet name="Seguimiento 2 Trimestre " sheetId="24" r:id="rId14"/>
    <sheet name="Seguimiento 3 Trimestre" sheetId="29" r:id="rId15"/>
    <sheet name="Seguimiento 4 Trimestre" sheetId="30" r:id="rId16"/>
    <sheet name="Seguimiento 3 Trimestre " sheetId="25" state="hidden" r:id="rId17"/>
    <sheet name="Seguimiento 4 Trimestre  " sheetId="26" state="hidden" r:id="rId18"/>
  </sheets>
  <externalReferences>
    <externalReference r:id="rId19"/>
    <externalReference r:id="rId20"/>
    <externalReference r:id="rId21"/>
    <externalReference r:id="rId22"/>
    <externalReference r:id="rId23"/>
  </externalReferences>
  <definedNames>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[4]Hoja2!$H$3:$H$7</definedName>
  </definedNames>
  <calcPr calcId="191029"/>
  <pivotCaches>
    <pivotCache cacheId="0" r:id="rId24"/>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5" i="18" l="1"/>
  <c r="N25" i="30" l="1"/>
  <c r="M25" i="30"/>
  <c r="L25" i="30"/>
  <c r="K25" i="30"/>
  <c r="J25" i="30"/>
  <c r="I25" i="30"/>
  <c r="H25" i="30"/>
  <c r="G25" i="30"/>
  <c r="F25" i="30"/>
  <c r="E25" i="30"/>
  <c r="D25" i="30"/>
  <c r="C25" i="30"/>
  <c r="B25" i="30"/>
  <c r="N20" i="30"/>
  <c r="M20" i="30"/>
  <c r="L20" i="30"/>
  <c r="K20" i="30"/>
  <c r="J20" i="30"/>
  <c r="I20" i="30"/>
  <c r="H20" i="30"/>
  <c r="G20" i="30"/>
  <c r="F20" i="30"/>
  <c r="E20" i="30"/>
  <c r="D20" i="30"/>
  <c r="C20" i="30"/>
  <c r="B20" i="30"/>
  <c r="N15" i="30"/>
  <c r="M15" i="30"/>
  <c r="L15" i="30"/>
  <c r="K15" i="30"/>
  <c r="J15" i="30"/>
  <c r="I15" i="30"/>
  <c r="H15" i="30"/>
  <c r="G15" i="30"/>
  <c r="F15" i="30"/>
  <c r="E15" i="30"/>
  <c r="C15" i="30"/>
  <c r="B15" i="30"/>
  <c r="A15" i="30"/>
  <c r="N10" i="30"/>
  <c r="M10" i="30"/>
  <c r="L10" i="30"/>
  <c r="K10" i="30"/>
  <c r="J10" i="30"/>
  <c r="I10" i="30"/>
  <c r="H10" i="30"/>
  <c r="G10" i="30"/>
  <c r="F10" i="30"/>
  <c r="E10" i="30"/>
  <c r="D10" i="30"/>
  <c r="C10" i="30"/>
  <c r="B10" i="30"/>
  <c r="A10" i="30"/>
  <c r="D6" i="30"/>
  <c r="D5" i="30"/>
  <c r="D4" i="30"/>
  <c r="N25" i="29"/>
  <c r="M25" i="29"/>
  <c r="L25" i="29"/>
  <c r="K25" i="29"/>
  <c r="J25" i="29"/>
  <c r="I25" i="29"/>
  <c r="H25" i="29"/>
  <c r="G25" i="29"/>
  <c r="F25" i="29"/>
  <c r="E25" i="29"/>
  <c r="D25" i="29"/>
  <c r="C25" i="29"/>
  <c r="B25" i="29"/>
  <c r="N20" i="29"/>
  <c r="M20" i="29"/>
  <c r="L20" i="29"/>
  <c r="K20" i="29"/>
  <c r="J20" i="29"/>
  <c r="I20" i="29"/>
  <c r="H20" i="29"/>
  <c r="G20" i="29"/>
  <c r="F20" i="29"/>
  <c r="E20" i="29"/>
  <c r="D20" i="29"/>
  <c r="C20" i="29"/>
  <c r="B20" i="29"/>
  <c r="N15" i="29"/>
  <c r="M15" i="29"/>
  <c r="L15" i="29"/>
  <c r="K15" i="29"/>
  <c r="J15" i="29"/>
  <c r="I15" i="29"/>
  <c r="H15" i="29"/>
  <c r="G15" i="29"/>
  <c r="F15" i="29"/>
  <c r="E15" i="29"/>
  <c r="C15" i="29"/>
  <c r="B15" i="29"/>
  <c r="A15" i="29"/>
  <c r="N10" i="29"/>
  <c r="M10" i="29"/>
  <c r="L10" i="29"/>
  <c r="K10" i="29"/>
  <c r="J10" i="29"/>
  <c r="I10" i="29"/>
  <c r="H10" i="29"/>
  <c r="G10" i="29"/>
  <c r="F10" i="29"/>
  <c r="E10" i="29"/>
  <c r="D10" i="29"/>
  <c r="C10" i="29"/>
  <c r="B10" i="29"/>
  <c r="A10" i="29"/>
  <c r="D6" i="29"/>
  <c r="D5" i="29"/>
  <c r="D4" i="29"/>
  <c r="N25" i="26" l="1"/>
  <c r="G25" i="26"/>
  <c r="F25" i="26"/>
  <c r="E25" i="26"/>
  <c r="D25" i="26"/>
  <c r="C25" i="26"/>
  <c r="B25" i="26"/>
  <c r="N20" i="26"/>
  <c r="G20" i="26"/>
  <c r="F20" i="26"/>
  <c r="E20" i="26"/>
  <c r="D20" i="26"/>
  <c r="C20" i="26"/>
  <c r="B20" i="26"/>
  <c r="N15" i="26"/>
  <c r="G15" i="26"/>
  <c r="F15" i="26"/>
  <c r="E15" i="26"/>
  <c r="C15" i="26"/>
  <c r="B15" i="26"/>
  <c r="A15" i="26"/>
  <c r="N10" i="26"/>
  <c r="G10" i="26"/>
  <c r="F10" i="26"/>
  <c r="E10" i="26"/>
  <c r="D10" i="26"/>
  <c r="C10" i="26"/>
  <c r="B10" i="26"/>
  <c r="A10" i="26"/>
  <c r="D6" i="26"/>
  <c r="D5" i="26"/>
  <c r="D4" i="26"/>
  <c r="N25" i="25"/>
  <c r="G25" i="25"/>
  <c r="F25" i="25"/>
  <c r="E25" i="25"/>
  <c r="D25" i="25"/>
  <c r="C25" i="25"/>
  <c r="B25" i="25"/>
  <c r="N20" i="25"/>
  <c r="G20" i="25"/>
  <c r="F20" i="25"/>
  <c r="E20" i="25"/>
  <c r="D20" i="25"/>
  <c r="C20" i="25"/>
  <c r="B20" i="25"/>
  <c r="N15" i="25"/>
  <c r="G15" i="25"/>
  <c r="F15" i="25"/>
  <c r="E15" i="25"/>
  <c r="C15" i="25"/>
  <c r="B15" i="25"/>
  <c r="A15" i="25"/>
  <c r="N10" i="25"/>
  <c r="G10" i="25"/>
  <c r="F10" i="25"/>
  <c r="E10" i="25"/>
  <c r="D10" i="25"/>
  <c r="C10" i="25"/>
  <c r="B10" i="25"/>
  <c r="A10" i="25"/>
  <c r="D6" i="25"/>
  <c r="D5" i="25"/>
  <c r="D4" i="25"/>
  <c r="N25" i="24"/>
  <c r="G25" i="24"/>
  <c r="F25" i="24"/>
  <c r="E25" i="24"/>
  <c r="D25" i="24"/>
  <c r="C25" i="24"/>
  <c r="B25" i="24"/>
  <c r="N20" i="24"/>
  <c r="G20" i="24"/>
  <c r="F20" i="24"/>
  <c r="E20" i="24"/>
  <c r="D20" i="24"/>
  <c r="C20" i="24"/>
  <c r="B20" i="24"/>
  <c r="N15" i="24"/>
  <c r="G15" i="24"/>
  <c r="F15" i="24"/>
  <c r="E15" i="24"/>
  <c r="C15" i="24"/>
  <c r="B15" i="24"/>
  <c r="A15" i="24"/>
  <c r="N10" i="24"/>
  <c r="G10" i="24"/>
  <c r="F10" i="24"/>
  <c r="E10" i="24"/>
  <c r="D10" i="24"/>
  <c r="C10" i="24"/>
  <c r="B10" i="24"/>
  <c r="A10" i="24"/>
  <c r="D6" i="24"/>
  <c r="D5" i="24"/>
  <c r="D4" i="24"/>
  <c r="G25" i="18"/>
  <c r="F25" i="18"/>
  <c r="E25" i="18"/>
  <c r="D25" i="18"/>
  <c r="C25" i="18"/>
  <c r="B25" i="18"/>
  <c r="N20" i="18"/>
  <c r="G20" i="18"/>
  <c r="F20" i="18"/>
  <c r="E20" i="18"/>
  <c r="D20" i="18"/>
  <c r="C20" i="18"/>
  <c r="B20" i="18"/>
  <c r="G15" i="18"/>
  <c r="F15" i="18"/>
  <c r="E15" i="18"/>
  <c r="C15" i="18"/>
  <c r="B15" i="18"/>
  <c r="A15" i="18" l="1"/>
  <c r="T29" i="1" l="1"/>
  <c r="Q29" i="1"/>
  <c r="T28" i="1"/>
  <c r="Q28" i="1"/>
  <c r="T27" i="1"/>
  <c r="Q27" i="1"/>
  <c r="T26" i="1"/>
  <c r="Q26" i="1"/>
  <c r="M26" i="1"/>
  <c r="L26" i="1"/>
  <c r="J26" i="1"/>
  <c r="I26" i="1"/>
  <c r="H20" i="26" l="1"/>
  <c r="H20" i="25"/>
  <c r="H20" i="24"/>
  <c r="H20" i="18"/>
  <c r="I20" i="26"/>
  <c r="I20" i="25"/>
  <c r="I20" i="24"/>
  <c r="I20" i="18"/>
  <c r="Z27" i="1"/>
  <c r="Y27" i="1" s="1"/>
  <c r="N26" i="1"/>
  <c r="Z29" i="1"/>
  <c r="Y29" i="1" s="1"/>
  <c r="Z28" i="1"/>
  <c r="Y28" i="1" s="1"/>
  <c r="Z26" i="1"/>
  <c r="T11" i="1"/>
  <c r="T12" i="1"/>
  <c r="T13" i="1"/>
  <c r="T14" i="1"/>
  <c r="T15" i="1"/>
  <c r="T16" i="1"/>
  <c r="T17" i="1"/>
  <c r="T18" i="1"/>
  <c r="T19" i="1"/>
  <c r="T20" i="1"/>
  <c r="T21" i="1"/>
  <c r="Q12" i="1"/>
  <c r="Q13" i="1"/>
  <c r="Q14" i="1"/>
  <c r="Q15" i="1"/>
  <c r="Q16" i="1"/>
  <c r="Q17" i="1"/>
  <c r="Q18" i="1"/>
  <c r="Q19" i="1"/>
  <c r="Q20" i="1"/>
  <c r="Q21" i="1"/>
  <c r="J20" i="26" l="1"/>
  <c r="J20" i="25"/>
  <c r="J20" i="24"/>
  <c r="J20" i="18"/>
  <c r="Y26" i="1"/>
  <c r="AB26" i="1"/>
  <c r="AA26" i="1" s="1"/>
  <c r="K20" i="26" l="1"/>
  <c r="K20" i="25"/>
  <c r="K20" i="24"/>
  <c r="K20" i="18"/>
  <c r="Q10" i="1"/>
  <c r="Q11" i="1" l="1"/>
  <c r="M30" i="1" l="1"/>
  <c r="L30" i="1"/>
  <c r="M22" i="1"/>
  <c r="L22" i="1"/>
  <c r="M10" i="1"/>
  <c r="L10" i="1"/>
  <c r="I10" i="26" l="1"/>
  <c r="I10" i="25"/>
  <c r="I10" i="24"/>
  <c r="I15" i="26"/>
  <c r="I15" i="25"/>
  <c r="I15" i="24"/>
  <c r="I25" i="26"/>
  <c r="I25" i="25"/>
  <c r="I25" i="24"/>
  <c r="I25" i="18"/>
  <c r="AD19" i="1"/>
  <c r="AC19" i="1" s="1"/>
  <c r="AD13" i="1"/>
  <c r="AC13" i="1" s="1"/>
  <c r="AD16" i="1"/>
  <c r="AC16" i="1" s="1"/>
  <c r="AD14" i="1"/>
  <c r="AC14" i="1" s="1"/>
  <c r="AD17" i="1"/>
  <c r="AC17" i="1" s="1"/>
  <c r="AD20" i="1"/>
  <c r="AC20" i="1" s="1"/>
  <c r="AD18" i="1"/>
  <c r="AC18" i="1" s="1"/>
  <c r="AD15" i="1"/>
  <c r="AC15" i="1" s="1"/>
  <c r="AD12" i="1"/>
  <c r="AC12" i="1" s="1"/>
  <c r="AD21" i="1"/>
  <c r="AC21" i="1" s="1"/>
  <c r="AD28" i="1"/>
  <c r="AC28" i="1" s="1"/>
  <c r="AD27" i="1"/>
  <c r="AC27" i="1" s="1"/>
  <c r="AD26" i="1"/>
  <c r="AD29" i="1"/>
  <c r="AC29" i="1" s="1"/>
  <c r="B10" i="18"/>
  <c r="N15" i="18"/>
  <c r="N10" i="18"/>
  <c r="G10" i="18"/>
  <c r="F10" i="18"/>
  <c r="E10" i="18"/>
  <c r="D10" i="18"/>
  <c r="C10" i="18"/>
  <c r="A10" i="18"/>
  <c r="D6" i="18"/>
  <c r="D5" i="18"/>
  <c r="D4" i="18"/>
  <c r="AC26" i="1" l="1"/>
  <c r="AF26" i="1"/>
  <c r="AE26" i="1" s="1"/>
  <c r="I15" i="18"/>
  <c r="AG26" i="1" l="1"/>
  <c r="L20" i="26"/>
  <c r="L20" i="25"/>
  <c r="L20" i="24"/>
  <c r="L20" i="18"/>
  <c r="I10" i="18"/>
  <c r="T34" i="1"/>
  <c r="Q34" i="1"/>
  <c r="T33" i="1"/>
  <c r="Q33" i="1"/>
  <c r="AD33" i="1" s="1"/>
  <c r="AC33" i="1" s="1"/>
  <c r="T32" i="1"/>
  <c r="Q32" i="1"/>
  <c r="T31" i="1"/>
  <c r="Q31" i="1"/>
  <c r="T30" i="1"/>
  <c r="Q30" i="1"/>
  <c r="J30" i="1"/>
  <c r="I30" i="1"/>
  <c r="H25" i="26" l="1"/>
  <c r="H25" i="25"/>
  <c r="H25" i="24"/>
  <c r="H25" i="18"/>
  <c r="M20" i="26"/>
  <c r="M20" i="25"/>
  <c r="M20" i="24"/>
  <c r="M20" i="18"/>
  <c r="Z34" i="1"/>
  <c r="Y34" i="1" s="1"/>
  <c r="AD32" i="1"/>
  <c r="AC32" i="1" s="1"/>
  <c r="AD31" i="1"/>
  <c r="AC31" i="1" s="1"/>
  <c r="AD34" i="1"/>
  <c r="AC34" i="1" s="1"/>
  <c r="N30" i="1"/>
  <c r="AD30" i="1"/>
  <c r="X33" i="1"/>
  <c r="Z31" i="1"/>
  <c r="Y31" i="1" s="1"/>
  <c r="X31" i="1"/>
  <c r="X32" i="1"/>
  <c r="Z33" i="1"/>
  <c r="Y33" i="1" s="1"/>
  <c r="Z32" i="1"/>
  <c r="Y32" i="1" s="1"/>
  <c r="X30" i="1"/>
  <c r="X34" i="1"/>
  <c r="Z30" i="1"/>
  <c r="J25" i="26" l="1"/>
  <c r="J25" i="25"/>
  <c r="J25" i="24"/>
  <c r="J25" i="18"/>
  <c r="AF30" i="1"/>
  <c r="AE30" i="1" s="1"/>
  <c r="AC30" i="1"/>
  <c r="AB30" i="1"/>
  <c r="AA30" i="1" s="1"/>
  <c r="Y30" i="1"/>
  <c r="K25" i="26" l="1"/>
  <c r="K25" i="25"/>
  <c r="K25" i="24"/>
  <c r="K25" i="18"/>
  <c r="L25" i="26"/>
  <c r="L25" i="25"/>
  <c r="L25" i="24"/>
  <c r="L25" i="18"/>
  <c r="AG30" i="1"/>
  <c r="M25" i="26" l="1"/>
  <c r="M25" i="25"/>
  <c r="M25" i="24"/>
  <c r="M25" i="18"/>
  <c r="T25" i="1"/>
  <c r="Q25" i="1"/>
  <c r="T24" i="1"/>
  <c r="Q24" i="1"/>
  <c r="T23" i="1"/>
  <c r="Q23" i="1"/>
  <c r="T22" i="1"/>
  <c r="Q22" i="1"/>
  <c r="J22" i="1"/>
  <c r="I22" i="1"/>
  <c r="H15" i="26" l="1"/>
  <c r="H15" i="25"/>
  <c r="H15" i="24"/>
  <c r="H15" i="18"/>
  <c r="X28" i="1"/>
  <c r="X27" i="1"/>
  <c r="X29" i="1"/>
  <c r="X26" i="1"/>
  <c r="X24" i="1"/>
  <c r="X25" i="1"/>
  <c r="X23" i="1"/>
  <c r="X22" i="1"/>
  <c r="AD23" i="1"/>
  <c r="AC23" i="1" s="1"/>
  <c r="AD25" i="1"/>
  <c r="AC25" i="1" s="1"/>
  <c r="AD24" i="1"/>
  <c r="AD22" i="1"/>
  <c r="Z24" i="1"/>
  <c r="Y24" i="1" s="1"/>
  <c r="Z22" i="1"/>
  <c r="Y22" i="1" s="1"/>
  <c r="N22" i="1"/>
  <c r="Z25" i="1"/>
  <c r="Y25" i="1" s="1"/>
  <c r="Z23" i="1"/>
  <c r="Y23" i="1" s="1"/>
  <c r="J15" i="26" l="1"/>
  <c r="J15" i="25"/>
  <c r="J15" i="24"/>
  <c r="AC22" i="1"/>
  <c r="AF22" i="1"/>
  <c r="AE22" i="1" s="1"/>
  <c r="J15" i="18"/>
  <c r="AC24" i="1"/>
  <c r="AB22" i="1"/>
  <c r="AA22" i="1" s="1"/>
  <c r="K15" i="26" l="1"/>
  <c r="K15" i="25"/>
  <c r="K15" i="24"/>
  <c r="L15" i="26"/>
  <c r="L15" i="25"/>
  <c r="L15" i="24"/>
  <c r="K15" i="18"/>
  <c r="L15" i="18"/>
  <c r="AG22" i="1"/>
  <c r="M15" i="26" l="1"/>
  <c r="M15" i="25"/>
  <c r="M15" i="24"/>
  <c r="M15" i="18"/>
  <c r="T10" i="1" l="1"/>
  <c r="AD11" i="1" l="1"/>
  <c r="AD10" i="1"/>
  <c r="J10" i="1"/>
  <c r="Z19" i="1" l="1"/>
  <c r="Y19" i="1" s="1"/>
  <c r="Z14" i="1"/>
  <c r="Y14" i="1" s="1"/>
  <c r="Z21" i="1"/>
  <c r="Y21" i="1" s="1"/>
  <c r="Z16" i="1"/>
  <c r="Y16" i="1" s="1"/>
  <c r="Z20" i="1"/>
  <c r="Y20" i="1" s="1"/>
  <c r="Z15" i="1"/>
  <c r="Y15" i="1" s="1"/>
  <c r="Z18" i="1"/>
  <c r="Y18" i="1" s="1"/>
  <c r="Z12" i="1"/>
  <c r="Y12" i="1" s="1"/>
  <c r="AF10" i="1"/>
  <c r="Z17" i="1"/>
  <c r="Y17" i="1" s="1"/>
  <c r="Z11" i="1"/>
  <c r="Y11" i="1" s="1"/>
  <c r="Z13" i="1"/>
  <c r="Y13" i="1" s="1"/>
  <c r="X18" i="1"/>
  <c r="X20" i="1"/>
  <c r="X15" i="1"/>
  <c r="X13" i="1"/>
  <c r="X14" i="1"/>
  <c r="X16" i="1"/>
  <c r="X12" i="1"/>
  <c r="X19" i="1"/>
  <c r="X21" i="1"/>
  <c r="X17" i="1"/>
  <c r="X11" i="1"/>
  <c r="X10" i="1"/>
  <c r="AC11" i="1"/>
  <c r="Z10" i="1"/>
  <c r="AC10" i="1"/>
  <c r="I10" i="1"/>
  <c r="H10" i="26" l="1"/>
  <c r="H10" i="25"/>
  <c r="H10" i="24"/>
  <c r="Y10" i="1"/>
  <c r="AB10" i="1"/>
  <c r="AA10" i="1" s="1"/>
  <c r="N10" i="1"/>
  <c r="H10" i="18"/>
  <c r="AE10" i="1"/>
  <c r="B249" i="6" a="1"/>
  <c r="L10" i="26" l="1"/>
  <c r="L10" i="25"/>
  <c r="L10" i="24"/>
  <c r="J10" i="18"/>
  <c r="J10" i="26"/>
  <c r="J10" i="25"/>
  <c r="J10" i="24"/>
  <c r="K10" i="26"/>
  <c r="K10" i="25"/>
  <c r="K10" i="24"/>
  <c r="B249" i="6"/>
  <c r="K10" i="18"/>
  <c r="L10" i="18"/>
  <c r="AG10" i="1"/>
  <c r="G238" i="6"/>
  <c r="M10" i="26" l="1"/>
  <c r="M10" i="25"/>
  <c r="M10" i="24"/>
  <c r="M10" i="18"/>
  <c r="B251" i="6"/>
  <c r="B250" i="6"/>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<sst xmlns="http://schemas.openxmlformats.org/spreadsheetml/2006/main" count="2763" uniqueCount="614">
  <si>
    <t xml:space="preserve">                                                                         Consejo Superior de la Judicatura</t>
  </si>
  <si>
    <t xml:space="preserve"> MAPA DE RIESGOS SIGCMA</t>
  </si>
  <si>
    <t>DEPENDENCIA (Unidad misional del CSJ o Unidad de la DEAJ o Seccional o CSJ en caso de despachos judiciales certificados)</t>
  </si>
  <si>
    <t>DIRECCIÓN SECCIONAL DE ADMINISTRACIÓN JUDICIAL DE BUCARAMANGA</t>
  </si>
  <si>
    <t>PROCESO (indique el tipo de proceso si es Estratégico. Misional, Apoyo, Evaluación y Mejora y especifique el nombre del proceso)</t>
  </si>
  <si>
    <t>Apoyo</t>
  </si>
  <si>
    <t>ASISTENCIA LEGAL</t>
  </si>
  <si>
    <t>CONSEJO SUPERIOR DE LA JUDICATURA</t>
  </si>
  <si>
    <t>CONSEJO SECCIONAL DE LA JUDICATURA</t>
  </si>
  <si>
    <t>DIRECCIÓN SECCIONAL DE ADMINISTRACIÓN JUDICIAL</t>
  </si>
  <si>
    <t>X</t>
  </si>
  <si>
    <t>DESPACHO JUDICIAL CERTIFICADO</t>
  </si>
  <si>
    <t>FECHA</t>
  </si>
  <si>
    <t xml:space="preserve">CONTEXTO EXTERNO </t>
  </si>
  <si>
    <t>No.</t>
  </si>
  <si>
    <t xml:space="preserve">No. </t>
  </si>
  <si>
    <t xml:space="preserve">Tecnológicos </t>
  </si>
  <si>
    <t>Ambientales</t>
  </si>
  <si>
    <t xml:space="preserve">CONTEXTO INTERNO </t>
  </si>
  <si>
    <t>Recursos financieros (presupuesto de funcionamiento, recursos de inversión</t>
  </si>
  <si>
    <t>ESTRATEGIAS  DOFA</t>
  </si>
  <si>
    <t>ESTRATEGIA/ACCIÓN/ PROYECTO</t>
  </si>
  <si>
    <t xml:space="preserve">GESTIONA </t>
  </si>
  <si>
    <t xml:space="preserve">DOCUMENTADA EN </t>
  </si>
  <si>
    <t>A</t>
  </si>
  <si>
    <t>O</t>
  </si>
  <si>
    <t>D</t>
  </si>
  <si>
    <t>F</t>
  </si>
  <si>
    <t>Plan de Acción</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</si>
  <si>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</si>
  <si>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</si>
  <si>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</si>
  <si>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</si>
  <si>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</si>
  <si>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</si>
  <si>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</si>
  <si>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</si>
  <si>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</si>
  <si>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</si>
  <si>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</si>
  <si>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</si>
  <si>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</si>
  <si>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</si>
  <si>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</si>
  <si>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</si>
  <si>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</si>
  <si>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</si>
  <si>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</si>
  <si>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</si>
  <si>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</si>
  <si>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</si>
  <si>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</si>
  <si>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</si>
  <si>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</si>
  <si>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</si>
  <si>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</si>
  <si>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</si>
  <si>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</si>
  <si>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</si>
  <si>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</si>
  <si>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</si>
  <si>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</si>
  <si>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</si>
  <si>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</si>
  <si>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</si>
  <si>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</si>
  <si>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</si>
  <si>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</si>
  <si>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</si>
  <si>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</si>
  <si>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</si>
  <si>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</si>
  <si>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</si>
  <si>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</si>
  <si>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</si>
  <si>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</si>
  <si>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</si>
  <si>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</si>
  <si>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</si>
  <si>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</si>
  <si>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</si>
  <si>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</si>
  <si>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</si>
  <si>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</si>
  <si>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</si>
  <si>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</si>
  <si>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</si>
  <si>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</si>
  <si>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</si>
  <si>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</si>
  <si>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</si>
  <si>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</si>
  <si>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</si>
  <si>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</si>
  <si>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</si>
  <si>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</si>
  <si>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</si>
  <si>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</si>
  <si>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</si>
  <si>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</si>
  <si>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</si>
  <si>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</si>
  <si>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</si>
  <si>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</si>
  <si>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</si>
  <si>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 xml:space="preserve">MATRIZ DE RIESGOS SIGCMA </t>
  </si>
  <si>
    <t>SIGCMA</t>
  </si>
  <si>
    <t>Proceso:</t>
  </si>
  <si>
    <t>Asistencia Legal</t>
  </si>
  <si>
    <t>Objetivo:</t>
  </si>
  <si>
    <t xml:space="preserve">Ejercer la representación de la Nación – Rama Judicial en los procesos judiciales y en los trámites administrativos que se requieran, adelantar los procesos disciplinarios a que haya lugar, en cumplimiento de las normas constitucionales, legales y reglamentarias.  </t>
  </si>
  <si>
    <t>Alcance:</t>
  </si>
  <si>
    <t>Nivel Nacional</t>
  </si>
  <si>
    <t>Identificación del riesgo</t>
  </si>
  <si>
    <t>Análisis del riesgo inherente</t>
  </si>
  <si>
    <t>Evaluación del riesgo - Valoración de los controles</t>
  </si>
  <si>
    <t>Evaluación del riesgo - Nivel del riesgo residual</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</si>
  <si>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</si>
  <si>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</si>
  <si>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</si>
  <si>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</si>
  <si>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</si>
  <si>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</si>
  <si>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</si>
  <si>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</si>
  <si>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</si>
  <si>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</si>
  <si>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</si>
  <si>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</si>
  <si>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</si>
  <si>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</si>
  <si>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</si>
  <si>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</si>
  <si>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</si>
  <si>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</si>
  <si>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</si>
  <si>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</si>
  <si>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</si>
  <si>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</si>
  <si>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</si>
  <si>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</si>
  <si>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</si>
  <si>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Incumplimiento de las actuaciones judiciales o administrativas dentro del término legal.</t>
  </si>
  <si>
    <t>Incumplimiento de las metas establecidas</t>
  </si>
  <si>
    <t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t>
  </si>
  <si>
    <t xml:space="preserve">Falencias en la planeación y control por falta de personal y alto volumen de trabajo </t>
  </si>
  <si>
    <t>Ejecución y Administración de Procesos</t>
  </si>
  <si>
    <t>Incumplimiento máximo del 20% de la meta planeada</t>
  </si>
  <si>
    <t xml:space="preserve">Cuadro de control de procesos judiciales en el que se relacionan los términos y actuaciones.  </t>
  </si>
  <si>
    <t>Preventivo</t>
  </si>
  <si>
    <t>Manual</t>
  </si>
  <si>
    <t>Documentado</t>
  </si>
  <si>
    <t>Continua</t>
  </si>
  <si>
    <t>Con Registro</t>
  </si>
  <si>
    <t>Aceptar</t>
  </si>
  <si>
    <t xml:space="preserve">Distribución de funciones entre los empleados de que dispone el Área de Asistencia Legal para atender las funciones asignadas. </t>
  </si>
  <si>
    <t>Solicitud de creación de cargos profesionales de asignación al  Área de Asistencia Legal para atender la labor de la representación de la entidad en debida forma.</t>
  </si>
  <si>
    <t xml:space="preserve">Correo electrónico institucional exclusivo para notificaciones judiciales. </t>
  </si>
  <si>
    <t xml:space="preserve">Vigilancia permanente del estado de los procesos judiciales en la página de consulta de procesos de la Rama Judicial Sistema Justicia XXI. </t>
  </si>
  <si>
    <t xml:space="preserve">Visitas periódicas a Despachos Judiciales para efectuar la revisión de estados de los procesos judiciales, fijaciones en lista y traslados. </t>
  </si>
  <si>
    <t xml:space="preserve">Implementación de la Agenda Electrónica del correo institucional. </t>
  </si>
  <si>
    <t xml:space="preserve">Alimentación conjunta de la agenda programada a través de los estados electrónicos. </t>
  </si>
  <si>
    <t xml:space="preserve">Cuadro de Informe Trimestral del Pasivo Contingente Litigioso. </t>
  </si>
  <si>
    <t xml:space="preserve">Fichas técnicas de conciliación. </t>
  </si>
  <si>
    <t xml:space="preserve"> Secretaría Técnica del Comité Seccional de Defensa Judicial y Conciliación. </t>
  </si>
  <si>
    <t xml:space="preserve">Sistema de registro de información litigiosa e-Kogui. </t>
  </si>
  <si>
    <t>Deficiencias en la calidad de la sustentación y argumentación de las actuaciones.</t>
  </si>
  <si>
    <t xml:space="preserve">1. Alto volumen de trabajo que impide atender las causas con un grado de profundidad suficiente.
2. Señalamiento de parámetros y/o argumentos de defensa que desconocen la jurisprudencia o que no se ajusten a las causas o actuaciones administrativas que se adelantan.
3. Falta de capacitación a funcionarios y servidores.
</t>
  </si>
  <si>
    <t>Falencias en la implementación de directrices e insuficiencia de personal con perfiles profesionales</t>
  </si>
  <si>
    <t>Actualización constante de criterios Jurisprudenciales y novedades normativas conforme a las relatorías de las Altas Cortes.</t>
  </si>
  <si>
    <t>Manual de Políticas de Defensa Judicial y Conciliación de la Rama Judicial vigencia 2021 donde se consolidan los argumentos de defensa.</t>
  </si>
  <si>
    <t xml:space="preserve"> Elaboración de modelos por parte de los Coordinadores de Defensa Judicial y Asistencia Legal. </t>
  </si>
  <si>
    <t>Detectivo</t>
  </si>
  <si>
    <t>Corrupción</t>
  </si>
  <si>
    <t>Reputacional(Corrupción)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</si>
  <si>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</si>
  <si>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</si>
  <si>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Fraude Interno</t>
  </si>
  <si>
    <t>Cualquier acto indebido de los servidores judiciales genera altas consecuencias para la entidad</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</si>
  <si>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</si>
  <si>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</si>
  <si>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</si>
  <si>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</si>
  <si>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Interrupción o demora en el proceso de 
Asistencia legal</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</si>
  <si>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</si>
  <si>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</si>
  <si>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</si>
  <si>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</si>
  <si>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</si>
  <si>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</si>
  <si>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 xml:space="preserve">
Elaboración  y aplicación de medidas de prevención, contención y mitigación del riesgo  ambiental asociado por parte de la entidad.</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</si>
  <si>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</si>
  <si>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</si>
  <si>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</si>
  <si>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</si>
  <si>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</si>
  <si>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</si>
  <si>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</si>
  <si>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</si>
  <si>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</si>
  <si>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</si>
  <si>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</si>
  <si>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</si>
  <si>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</si>
  <si>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</si>
  <si>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</si>
  <si>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</si>
  <si>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</si>
  <si>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</si>
  <si>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</si>
  <si>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</si>
  <si>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</si>
  <si>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</si>
  <si>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</si>
  <si>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</si>
  <si>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</si>
  <si>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</si>
  <si>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</si>
  <si>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</si>
  <si>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</si>
  <si>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</si>
  <si>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</si>
  <si>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</si>
  <si>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</si>
  <si>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</si>
  <si>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</si>
  <si>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</si>
  <si>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</si>
  <si>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</si>
  <si>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</si>
  <si>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</si>
  <si>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</si>
  <si>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máximo del 5% de la meta planeada</t>
  </si>
  <si>
    <t>Incumplimiento máximo del 15%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</si>
  <si>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</si>
  <si>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</si>
  <si>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</si>
  <si>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</si>
  <si>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</si>
  <si>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</si>
  <si>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</si>
  <si>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</si>
  <si>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</si>
  <si>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</si>
  <si>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</si>
  <si>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</si>
  <si>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</si>
  <si>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</si>
  <si>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</si>
  <si>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</si>
  <si>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</si>
  <si>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</si>
  <si>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</si>
  <si>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</si>
  <si>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</si>
  <si>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</si>
  <si>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</si>
  <si>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</si>
  <si>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</si>
  <si>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</si>
  <si>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</si>
  <si>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</si>
  <si>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</si>
  <si>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</si>
  <si>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</si>
  <si>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</si>
  <si>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</si>
  <si>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</si>
  <si>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</si>
  <si>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Correctivo</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</si>
  <si>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</si>
  <si>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</si>
  <si>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</si>
  <si>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</si>
  <si>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</si>
  <si>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</si>
  <si>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</si>
  <si>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</si>
  <si>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</si>
  <si>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</si>
  <si>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</si>
  <si>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</si>
  <si>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</si>
  <si>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</si>
  <si>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</si>
  <si>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</si>
  <si>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</si>
  <si>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</si>
  <si>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</si>
  <si>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</si>
  <si>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</si>
  <si>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</si>
  <si>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</si>
  <si>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</si>
  <si>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</si>
  <si>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</si>
  <si>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</si>
  <si>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</si>
  <si>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</si>
  <si>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</si>
  <si>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</si>
  <si>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</si>
  <si>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</si>
  <si>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</si>
  <si>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</si>
  <si>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</si>
  <si>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</si>
  <si>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</si>
  <si>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</si>
  <si>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</si>
  <si>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</si>
  <si>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</si>
  <si>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</si>
  <si>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</si>
  <si>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</si>
  <si>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</si>
  <si>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</si>
  <si>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</si>
  <si>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</si>
  <si>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</si>
  <si>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</si>
  <si>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</si>
  <si>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</si>
  <si>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</si>
  <si>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</si>
  <si>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</si>
  <si>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</si>
  <si>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</si>
  <si>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</si>
  <si>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</si>
  <si>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</si>
  <si>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</si>
  <si>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</si>
  <si>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</si>
  <si>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</si>
  <si>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</si>
  <si>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</si>
  <si>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</si>
  <si>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</si>
  <si>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</si>
  <si>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</si>
  <si>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</si>
  <si>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</si>
  <si>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</si>
  <si>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</si>
  <si>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</si>
  <si>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</si>
  <si>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</si>
  <si>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</si>
  <si>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</si>
  <si>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</si>
  <si>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</si>
  <si>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</si>
  <si>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</si>
  <si>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</si>
  <si>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</si>
  <si>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</si>
  <si>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</si>
  <si>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</si>
  <si>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</si>
  <si>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</si>
  <si>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</si>
  <si>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</si>
  <si>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</si>
  <si>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</si>
  <si>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</si>
  <si>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</si>
  <si>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</si>
  <si>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</si>
  <si>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</si>
  <si>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</si>
  <si>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</si>
  <si>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</si>
  <si>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</si>
  <si>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</si>
  <si>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</si>
  <si>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</si>
  <si>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</si>
  <si>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</si>
  <si>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</si>
  <si>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</si>
  <si>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Finalizado</t>
  </si>
  <si>
    <t>Fraude Externo</t>
  </si>
  <si>
    <t>Sin documentar</t>
  </si>
  <si>
    <t>En Curso</t>
  </si>
  <si>
    <t>Evitar</t>
  </si>
  <si>
    <t>Reducir(compartir)</t>
  </si>
  <si>
    <t>Fallas Tecnológicas</t>
  </si>
  <si>
    <t>Reducir(mitigar)</t>
  </si>
  <si>
    <t>Afectación en la Prestación del Servicio de Justicia</t>
  </si>
  <si>
    <t>Relaciones Laborales</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</si>
  <si>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</si>
  <si>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</si>
  <si>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</si>
  <si>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</si>
  <si>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</si>
  <si>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</si>
  <si>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</si>
  <si>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</si>
  <si>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</si>
  <si>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</si>
  <si>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</si>
  <si>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</si>
  <si>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</si>
  <si>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</si>
  <si>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</si>
  <si>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</si>
  <si>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</si>
  <si>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</si>
  <si>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</si>
  <si>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</si>
  <si>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</si>
  <si>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</si>
  <si>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</si>
  <si>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</si>
  <si>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</si>
  <si>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</si>
  <si>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</si>
  <si>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</si>
  <si>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</si>
  <si>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</si>
  <si>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</si>
  <si>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t>
  </si>
  <si>
    <t>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t>
  </si>
  <si>
    <t xml:space="preserve">Posibilidad de ocurrencia de actos indebidos de  los servidores judiciales debido a la carencia de transparencia, imparcialidad, moralidad y ética Judicial </t>
  </si>
  <si>
    <t>Posibilidad de incumplimiento de las metas establecidas ocasionada por sucesos de fuerza mayor que imposibilitan el cumplimiento de las actividades asociadas al proceso afectando la prestación oportuna de las actividades a cargo del proceso de asistencial legal</t>
  </si>
  <si>
    <t>1. Alto volumen de trabajo que impide atender las causas con un grado de profundidad suficiente.
2. Señalamiento de parámetros y/o argumentos de defensa que desconocen la jurisprudencia o que no se ajusten a las causas o actuaciones administrativas que se adelantan.
3. Falta de capacitación a funcionarios y servidores.</t>
  </si>
  <si>
    <t>1. En el trimestre se realizó el seguimiento al cuadro de control de procesos judiciales en el que se relacionan los términos y actuaciones, en cada reunión de revisión de estados.  
2. Semanalmente, en lo posible cada tercer día de estados, se realizan reuniones con el fin de distribuir las tareas que resultan necesarias para atender las funciones de la defensa judicial y prejudicial entre los empleados asignados. 
3. A fin de dar cumplimiento a las metas fijadas en la medida transitoria creada en Acuerdo PCSJA21-11767, se mantiene la distribución las funciones de la defensa entre los empleados de que dispone la Dirección Seccional para atender estas funciones asignadas por el numeral 7 del artÍculo 130 de la Ley 270 de 1996, bajo la Coordinación del profesional a cargo de la defensa. 
4. Se hace uso del correo electrónico institucional exclusivo para notificaciones judiciales; dos servidores están a cargo de su revisión permanente, en días hábiles y dentro del horario laboral de la entidad, los mensajes de datos recibidos por fuera del horario laboral se entienden recibidos al dìa hábil siguiente. 
5. Se realiza vigilancia permanente del estado de los procesos judiciales en la página de consulta de procesos de la Rama Judicial Sistema Justicia XXI. Se efectúan aproximadamente 200 consultas mensuales.
6. Se realizaron visitas periódicas a los micrositios de los Despachos Judiciales para efectuar la revisión de estados de los procesos judiciales, fijaciones en lista y traslados, y se revisan en reunión de equipo de trabajo cada tercer día vía Microsoft Teams, en la medida que la agenda lo permita, y cuando mínimo una vez a la semana, todas las semanas. 
7. Implementación de la Agenda Electrónica del correo institucional de manera permanente y para asistir a las diligencias que se programen diariamente. 
8. Alimentación conjunta de la agenda programada a través de los estados electrónicos, en reunión del equipo de trabajo cada tercer día vía Microsoft Teams, o en la medida que la agenda lo permita, y mínimo una vez a la semana. 
9. Se rindió un cuadro de Informe Trimestral del Pasivo Contingente Litigioso, correspondiente al periodo anterior, con las revisiones del caso por Asistencia Legal y Contabilidad. 
10. Se elaboraron 55 fichas de conciliación en el trimestre utilizando los modelos y criterios técnicos de conciliación, para cada caso judicial o prejudicial analizado por el Comité. 
11. Se ejercieron las labores de la secretaría Técnica del Comité Seccional de Defensa Judicial y Conciliación, convocando y levantando actas de 12 Sesiones del Comité en el trimestre, y expidiendo las certificaciones respecto de los casos estudiados en el Comité. 
12. Se registraron las actuaciones procesales del trimestre en el sistema de registro de información litigiosa e-Kogui y se extrajo el reporte de información general de procesos judiciales de la entidad y el reporte de detalle de las Conciliaciones Extrajudiciales eKOGUI, respecto del semestre anterior</t>
  </si>
  <si>
    <t>Se mantuvo controlado este riesgo en el periodo con actividades de prevención y control, tales como las reuniones periódicas de seguimiento a estados realizadas cada tercer día y el diligenciamiento de los cuadros de control de control de procesos y de seguimiento a estados y asimismo mediante el permanente agendamiento electrónico de los procesos pendientes para ejecutar las actuaciones procesales a cargo de la defensa judicial</t>
  </si>
  <si>
    <t>En punto al riesgo de coruppción inherente a todos los procesos, incluido el de la Defensa Judicial, se cuenta con el Manual de Polìticas de Defensa Judicial aprobadoy actualizado para la vigencia 2021, que se implementa para la fundamentación y el análisis de cada caso, además de contar con los modelos de aquellos formatos de cada actuación procesal que van siendo actualizados por la Coordinación de la Defensa Judicial o por la División de Procesos de la DEAJ y de hacer reuniones cada tercer día,  y además con la información pertinente y oportuna en la carpeta compartida de del SIGCMA sobre Plan anticorrupción y de atención al ciudadano de la Rama Judicial 2021, Código Iberoamericano de Ética Judicial y las Leyes 1474 del 2011, Ley Anticorrupccion y la Ley 1712 del 2014 Ley de Transparencia.</t>
  </si>
  <si>
    <t>El riesgo de corrupción no se materializó en el trimestre gracias a la implementación de varios controles que procuran siempre por la objetividad y la imparcialidad, desde un enfoque del servicio público basado en principios éticos y concretos, con la consulta permanente de la información pertinente y oportuna en la carpeta compartida de del SIGCMA sobre Plan anticorrupción y de atención al ciudadano de la Rama Judicial 2021, Código Iberoamericano de Ética Judicial y las Leyes 1474 del 2011, Ley Anticorrupccion y la Ley 1712 del 2014 Ley de Transparencia así como mediante el uso del Manual de Polìticas de Defensa Judicial aprobado y actualizado para la vigencia 2021 , que garantiza la atención objetiva y estandrizada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para hacer seguimiento y control de las tareas de la defensa.</t>
  </si>
  <si>
    <t>La adopción de controles efectivos tales como la atención a las directices dadas por el nivel Central, y el uso permanentemente del Manual de Polìticas de Defensa Judicial aprobado y actualizado para la vigencia 2021, garantizó la atención objetiva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y además con la consulta permanente de la Ley 270 de 1996 y las normas procesales aplicables a cada caso, sin dejar de mencionar las revisiones que ejerce la Coordinación de Defensa Judicial de los casos que se puedan considerar de mayor complejidad o casos difíciles, previo envío de las actuaciones, todas estas actividades que permitieron que en el trimestre no se materializara el riesgo.</t>
  </si>
  <si>
    <t>En este trimestre el riesgo no se materializó puesto que se atienden las directices dadas por el nivel Central por todos, continuando con las fases de los esquemas de vacunaciòn conforme a las directrices del gobierno nacional, algunos ya finalizados en su esquema completo, esto, teniendo asimismo en cuenta que en la medida en que las posibilidades de la labor así lo permiten los servidores se encuentran laborando desde casa y solo en caso de que deban asistir a las sedes judiciales, por necesidad del servicio, se cumple con los protocolos de bioseguridad como se encuentra previsto en los reglamentos.</t>
  </si>
  <si>
    <t>Se continúa laborando primordialmente desde casa, en la medida en que las posibilidades de la labor así lo permiten. En caso de que deban asistir a las sedes judiciales, por necesidad del servicio, se cumple con los protocolos de bioseguridad y se atienden las recomendaciones dadas por la profesional de SG-SST dentro de los correos remitidos al Consejo Seccional de la Judicatura de Santander, en estricto    
 acatamiento de las directrices y recomendaciones para el trabajo en casa. Asimismo, se atienden las directices dadas por el nivel Central por todos, algunos servidores iniciando esquemas de vacunación por fase etárea y otros ya finalizando esquemas, conforme a las directrices del gobierno nacional. En caso de paro o asonada se recomienda retirarse de las sedes y atender, en todo caso, las recomendaciones de las autoridades</t>
  </si>
  <si>
    <t>Se utiliza por todos los servidores la carpeta compartida en formato One Drive donde se mantienen actualizados los modelos de aquellos formatos de cada actuación procesal que van siendo actualizados por la Coordinación de la Defensa Judicial o por la División de Procesos de la DEAJ y asimismo se hace uso permanente del Manual de Polìticas de Defensa Judicial aprobado y actualizado para la vigencia 2021, además de hacer reuniones cada tercer día, si la agenda lo permite, para revisión de los compromisos relativos a la defensa judicial y prejudicial de la entidad donde se revisan las novedades legales pertinentes, se evacúan las dudas que puedan surgir en torno al ejercicio de la defensa técnica de la entidad.</t>
  </si>
  <si>
    <t>1. En el trimestre se realizó el seguimiento al cuadro de control de procesos judiciales en el que se relacionan los términos y actuaciones, en cada reunión de revisión de estados.  
2. Semanalmente, en lo posible cada tercer día de estados, se realizan reuniones con el fin de distribuir las tareas que resultan necesarias para atender las funciones de la defensa judicial y prejudicial entre los empleados asignados. 
3. A fin de dar cumplimiento a las metas fijadas en la medida transitoria creada en Acuerdo PCSJA21-11767, se mantiene la distribución las funciones de la defensa entre los empleados de que dispone la Dirección Seccional para atender estas funciones asignadas por el numeral 7 del artÍculo 130 de la Ley 270 de 1996, bajo la Coordinación del profesional a cargo de la defensa. 
4. Se hace uso del correo electrónico institucional exclusivo para notificaciones judiciales; dos servidores están a cargo de su revisión permanente, en días hábiles y dentro del horario laboral de la entidad, los mensajes de datos recibidos por fuera del horario laboral se entienden recibidos al dìa hábil siguiente. 
5. Se realiza vigilancia permanente del estado de los procesos judiciales en la página de consulta de procesos de la Rama Judicial Sistema Justicia XXI. Se efectúan aproximadamente 200 consultas mensuales.
6. Se realizaron visitas periódicas a los micrositios de los Despachos Judiciales para efectuar la revisión de estados de los procesos judiciales, fijaciones en lista y traslados, y se revisan en reunión de equipo de trabajo cada tercer día vía Microsoft Teams, en la medida que la agenda lo permita, y cuando mínimo una vez a la semana, todas las semanas. 
7. Implementación de la Agenda Electrónica del correo institucional de manera permanente y para asistir a las diligencias que se programen diariamente. 
8. Alimentación conjunta de la agenda programada a través de los estados electrónicos, en reunión del equipo de trabajo cada tercer día vía Microsoft Teams, o en la medida que la agenda lo permita, y mínimo una vez a la semana. 
9. Se rindió un cuadro de Informe Trimestral del Pasivo Contingente Litigioso, correspondiente al periodo anterior, con las revisiones del caso por Asistencia Legal y Contabilidad. 
10. Se elaboraron 32 fichas de conciliación en el trimestre utilizando los modelos y criterios técnicos de conciliación, para cada caso judicial o prejudicial analizado por el Comité. 
11. Se ejercieron las labores de la Secretaría Técnica del Comité Seccional de Defensa Judicial y Conciliación, convocando y levantando actas de 10 Sesiones del Comité en el trimestre, y expidiendo las certificaciones respecto de los casos estudiados en el Comité. 
12. Se registraron las actuaciones procesales del trimestre en el sistema de registro de información litigiosa e-Kogui y se extrajo el reporte de información general de procesos judiciales de la entidad y el reporte de detalle de las Conciliaciones Extrajudiciales eKOGUI, respecto del semestre anterior</t>
  </si>
  <si>
    <t>ANÁLISIS DEL RESULTADO FINAL 
4 TRIMESTRE</t>
  </si>
  <si>
    <t>ANÁLISIS DEL RESULTADO FINAL 
3 TRIMESTRE</t>
  </si>
  <si>
    <t>ANÁLISIS DEL RESULTADO FINAL 
2 TRIMESTRE</t>
  </si>
  <si>
    <t>Se mantuvo controlado este riesgo en el periodo con la ejecución permanente de las actividades de prevención y control, tales como las reuniones periódicas de seguimiento a estados realizadas cada tercer día y el diligenciamiento de los cuadros de control de control de procesos y de seguimiento a estados y asimismo mediante el permanente agendamiento electrónico de los procesos pendientes para ejecutar las actuaciones procesales a cargo de la defensa judicial</t>
  </si>
  <si>
    <t xml:space="preserve">La adopción de controles efectivos tales como la atención a las directices dadas por el nivel Central, y el uso permanentemente del Manual de Polìticas de Defensa Judicial aprobado y actualizado para la vigencia 2021, garantizó la atención objetiva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y además con la consulta permanente de la Ley 270 de 1996 y las normas procesales aplicables a cada caso, sin dejar de mencionar las revisiones que ejerce la Coordinación de Defensa Judicial de los casos que se puedan considerar de mayor complejidad o casos difíciles, previo envío de las actuaciones, todas estas actividades que permitieron que en el trimestre no se materializara el riesgo. </t>
  </si>
  <si>
    <t xml:space="preserve">PROCESO </t>
  </si>
  <si>
    <t>OBJETIVO DEL PROCESO</t>
  </si>
  <si>
    <t>FACTORES TEMÁTICOS</t>
  </si>
  <si>
    <t xml:space="preserve">AMENAZAS (Factores específicos) </t>
  </si>
  <si>
    <t xml:space="preserve">OPORTUNIDADES (Factores específicos) </t>
  </si>
  <si>
    <t xml:space="preserve">DEBILIDADES  (Factores específicos)  </t>
  </si>
  <si>
    <t xml:space="preserve"> </t>
  </si>
  <si>
    <t>Matriz de riesgos</t>
  </si>
  <si>
    <t xml:space="preserve">Plan de acción </t>
  </si>
  <si>
    <t>Se cuenta en carpeta compartida en formato One Drive con el Manual de Polìticas de Defensa Judicial aprobado y actualizado para la vigencia 2022, además de contar con los modelos de aquellos formatos de cada actuación procesal que van siendo actualizados por la Coordinación de la Defensa Judicial o por la División de Procesos de la DEAJ y de hacer reuniones cada tercer día, si la agenda lo permite, para revisión de los compromisos relativos a la defensa judicial y prejudicial de la entidad donde se revisan las novedades legales pertinentes, se evacúan las dudas que puedan surgir en torno al ejercicio de la defensa técnica de la entidad</t>
  </si>
  <si>
    <t>En la medida en que las posibilidades de la labor así lo permiten, los servidores se encuentran alternando entre trabajo en casa y presencialidad. En caso de que deban asistir a las sedes judiciales, por necesidad del servicio, se cumple con los protocolos de bioseguridad, en   
 acatamiento de las directrices y recomendaciones para el trabajo en casa y se atienden las recomendaciones dadas por la profesional de SG-SST dentro de los correos remitidos al Consejo Seccional de la Judicatura de Santander, procediendo además con las medidas de aislamiento, en caso de que se presente un caso positivo de contagio en el equipo asignado a la Defensa Judicial. Así mismo, se atienden las directices dadas por el nivel Central por todos, conforme los esquemas de vacunación adelantadas bajo las directrices del Gobierno Nacional.
 En caso de paro, movilizaciones o asonada se recomienda retirarse de las sedes y atender, en todo caso, las recomendaciones de las autoridades competentes al respecto.</t>
  </si>
  <si>
    <t>Se utiliza por parte de todos los servidores carpeta compartida en formato One Drive donde permanencen los modelos de aquellos formatos de cada actuación procesal que van siendo actualizados por la Coordinación de la Defensa Judicial o por la División de Procesos de la DEAJ y asimismo se hace uso permanente del Manual de Polìticas de Defensa Judicial aprobado y actualizado para la vigencia 2022, además de hacer reuniones cada tercer día, si la agenda lo permite, para revisión de los compromisos relativos a la defensa judicial y prejudicial de la entidad donde se revisan las novedades legales pertinentes y se evacúan las dudas que puedan surgir en torno al ejercicio de la defensa técnica de la entidad.</t>
  </si>
  <si>
    <t>ANÁLISIS DE CONTEXTO</t>
  </si>
  <si>
    <t>CONSEJO SECCIONAL/DIRECCIÓN SECCIONAL DE ADMINISTRACIÓN JUDICIAL Y/O DISTRITO JUDICIAL SEGÚN SEA EL CASO</t>
  </si>
  <si>
    <t>CONSEJO SECCIONAL DE LA JUDICATURA DE SANTANDER /DIRECCIÓN SECCIONAL DE ADMINISTRACIÓN JUDICIAL DE BUCARAMANGA</t>
  </si>
  <si>
    <t>VER MAPA DE PROCESOS</t>
  </si>
  <si>
    <t xml:space="preserve">DEPENDENCIA ADMINISTRATIVA O JUDICIAL CERTIFICADA </t>
  </si>
  <si>
    <t>MAPA DE PROCESOS CONSEJO SUPERIOR DE LA JUDICATURA</t>
  </si>
  <si>
    <t>PROCESOS DEPENDENCIA JUDICIALES CERTIFICADAS</t>
  </si>
  <si>
    <t xml:space="preserve">VER CARACTERIZACIONES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</si>
  <si>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</si>
  <si>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</si>
  <si>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</si>
  <si>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</si>
  <si>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</si>
  <si>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</si>
  <si>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</si>
  <si>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</si>
  <si>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</si>
  <si>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</si>
  <si>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</si>
  <si>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</si>
  <si>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</si>
  <si>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</si>
  <si>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</si>
  <si>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</si>
  <si>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</si>
  <si>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</si>
  <si>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</si>
  <si>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</si>
  <si>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</si>
  <si>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</si>
  <si>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</si>
  <si>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</si>
  <si>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</si>
  <si>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</si>
  <si>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</si>
  <si>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</si>
  <si>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</si>
  <si>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</si>
  <si>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</si>
  <si>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</si>
  <si>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</si>
  <si>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</si>
  <si>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</si>
  <si>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</si>
  <si>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</si>
  <si>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</si>
  <si>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</si>
  <si>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</si>
  <si>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</si>
  <si>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</si>
  <si>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</si>
  <si>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</si>
  <si>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</si>
  <si>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</si>
  <si>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</si>
  <si>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</si>
  <si>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</si>
  <si>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</si>
  <si>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</si>
  <si>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</si>
  <si>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</si>
  <si>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</si>
  <si>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</si>
  <si>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</si>
  <si>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</si>
  <si>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</si>
  <si>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</si>
  <si>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</si>
  <si>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</si>
  <si>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</si>
  <si>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</si>
  <si>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</si>
  <si>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</si>
  <si>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</si>
  <si>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</si>
  <si>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</si>
  <si>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</si>
  <si>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</si>
  <si>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</si>
  <si>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</si>
  <si>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</si>
  <si>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</si>
  <si>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</si>
  <si>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</si>
  <si>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</si>
  <si>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</si>
  <si>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</si>
  <si>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</si>
  <si>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</si>
  <si>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</si>
  <si>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</si>
  <si>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</si>
  <si>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</si>
  <si>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</si>
  <si>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</si>
  <si>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</si>
  <si>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</si>
  <si>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</si>
  <si>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</si>
  <si>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</si>
  <si>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</si>
  <si>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</si>
  <si>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</si>
  <si>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</si>
  <si>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</si>
  <si>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</si>
  <si>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</si>
  <si>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</si>
  <si>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</si>
  <si>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</si>
  <si>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</si>
  <si>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</si>
  <si>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</si>
  <si>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</si>
  <si>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</si>
  <si>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</si>
  <si>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</si>
  <si>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</si>
  <si>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</si>
  <si>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</si>
  <si>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</si>
  <si>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</si>
  <si>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</si>
  <si>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 xml:space="preserve">Desarrollar el plan de formación de la Escuela Judicial para el fortalecimiento de competencias de los servidores judiciales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</si>
  <si>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</si>
  <si>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</si>
  <si>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</si>
  <si>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</si>
  <si>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</si>
  <si>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</si>
  <si>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</si>
  <si>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</si>
  <si>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</si>
  <si>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</si>
  <si>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</si>
  <si>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</si>
  <si>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</si>
  <si>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</si>
  <si>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</si>
  <si>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</si>
  <si>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</si>
  <si>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</si>
  <si>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</si>
  <si>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</si>
  <si>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En este trimestre el riesgo no se materializó gracias a la oportuna ejecución de diversas actividades de prevención y control, tales como las reuniones periódicas de seguimiento a estados realizadas cada tercer día y el diligenciamiento de los cuadros de control de control de procesos y de seguimiento a estados, asimismo, mediante el agendamiento en calendario electrónico de los procesos pendientes para ejecutar actuaciones y demás actuaciones a cargo de la defensa.</t>
  </si>
  <si>
    <t xml:space="preserve">El riesgo de corrupción no se materializó en el trimestre gracias a la implementación de varios controles que procuran siempre por la objetividad y la imparcialidad, desde un enfoque del servicio público basado en principios éticos y concretos, como por ejemplo las regulaciones contenidas en la Consitución Política de Colombia y la Ley 270 de 1996.  </t>
  </si>
  <si>
    <t xml:space="preserve">El riesgo no se materializó en el trimestre gracias a la implementación de varios controles que procuran siempre por la objetividad y la imparcialidad, desde un enfoque del servicio público basado en criterios concretos, ceñidos a las directices dadas por el Nivel Central, contenidas en el Manual de Polìticas de Defensa Judicial aprobado y actualizado para la vigencia 2022, que garantiza la atención objetiva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y además con la consulta permanente de la Ley 270 de 1996 y las normas procesales aplicables a cada caso. </t>
  </si>
  <si>
    <t>Se cumplieron los protocolos de bioseguridad,   así como cumplimiento de las directrices y recomendaciones dadas por la profesional de SG-SST de la Seccional,  articuladas con las directices dadas por el Nivel Central.
 En caso de paro, movilizaciones o asonada se recomienda retirarse de las sedes y atender, en todo caso, las recomendaciones de las autoridades competentes al respecto.</t>
  </si>
  <si>
    <t>En este trimestre el riesgo no se materializó gracias al cumplimiento de las directices dadas por el Nivel Central y la profesional de SG-SST, cumpliendo con los protocolos de bioseguridad como se encuentra previsto en los reglamentos.</t>
  </si>
  <si>
    <t>1. Se realiza seguimiento al cuadro de control de procesos judiciales en el que se relacionan los términos y actuaciones, en cada reunión de revisión de estados.  
2. Semanalmente se distribuyen las tareas que resultan necesarias para atender las funciones de la defensa judicial y prejudicial entre los empleados de que dispone la Dirección Seccional para atender estas funciones asignadas por el numeral 7 del artÍculo 130 de la Ley 270 de 1996, bajo la Coordinación del profesional a cargo. 
3. Se hace uso del correo electrónico institucional exclusivo para notificaciones judiciales; dos servidores están a cargo de su revisión permanente, en días hábiles y dentro del horario laboral de la entidad. 
4. Se realiza vigilancia permanente del estado de los procesos judiciales en la página de consulta de procesos de la Rama Judicial Sistema Justicia XXI y SAMAI. Se efectúan aproximadamente 200 consultas mensuales.
5. Se realizaron visitas periódicas (350 aprox. por mes) a los micrositios de los Despachos Judiciales y al SAMAI para efectuar la revisión de estados de los procesos judiciales, fijaciones en lista, edictos y traslados, y se revisan en reunión de equipo de trabajo cada tercer día, en la medida que la agenda lo permita, y cuando mínimo dos veces a la semana. 
6 Implementación de la Agenda Electrónica del correo institucional de manera permanente y para asistir a las diligencias que se programen diariamente. 
7. Alimentación conjunta de la agenda programada a través de los estados electrónicos, en reunión del equipo de trabajo cada tercer día, o en la medida que la agenda lo permita, y cuando mínimo una vez a la semana. 
8. Se elaboraron 34 fichas de conciliación en el trimestre utilizadon los modelos y criterios técnicos de conciliación, para cada caso judicial o prejudicial analizado por el Comité. 
9. Se ejercieron las labores de la secretaría Técnica del Comité Seccional de Defensa Judicial y Conciliación, convocando y levantando actas de 12 Sesiones del Comité en el trimestre, y expidiendo las certificaciones respecto de los casos estudiados en el Comité. 
10. Se registran las actuaciones procesales del trimestre en el sistema de registro de información litigiosa eKogui y se extrajo el reporte de información general de procesos judiciales de la entidad y el reporte de detalle de las Conciliaciones Extrajudiciales eKOGUI, respecto del semestre anterior.</t>
  </si>
  <si>
    <t>1. Se realiza seguimiento al cuadro de control de procesos judiciales en el que se relacionan los términos y actuaciones, en cada reunión de revisión de estados.  
2. Semanalmente se distribuyen las tareas que resultan necesarias para atender las funciones de la defensa judicial y prejudicial entre los empleados de que dispone la Dirección Seccional para atender estas funciones asignadas por el numeral 7 del artÍculo 130 de la Ley 270 de 1996, bajo la Coordinación del profesional a cargo. 
3. Se hace uso del correo electrónico institucional exclusivo para notificaciones judiciales; dos servidores están a cargo de su revisión permanente, en días hábiles y dentro del horario laboral de la entidad. 
4. Se realiza vigilancia permanente del estado de los procesos judiciales en la página de consulta de procesos de la Rama Judicial Sistema Justicia XXI y SAMAI. Se efectúan aproximadamente 200 consultas mensuales.
5. Se realizaron visitas periódicas (350 aprox. por mes) a los micrositios de los Despachos Judiciales y al SAMAI para efectuar la revisión de estados de los procesos judiciales, fijaciones en lista, edictos y traslados, y se revisan en reunión de equipo de trabajo cada tercer día, en la medida que la agenda lo permita, y cuando mínimo dos veces a la semana. 
6 Implementación de la Agenda Electrónica del correo institucional de manera permanente y para asistir a las diligencias que se programen diariamente. 
7. Alimentación conjunta de la agenda programada a través de los estados electrónicos, en reunión del equipo de trabajo cada tercer día, o en la medida que la agenda lo permita, y cuando mínimo una vez a la semana. 
8. Se rindió un cuadro de Informe Cuatrimestral del Pasivo Contingente Litigioso, con las revisiones del caso por Asistencia Legal y Contabilidad. 
9. Se elaboraron 28 fichas de conciliación en el trimestre utilizadon los modelos y criterios técnicos de conciliación, para cada caso judicial o prejudicial analizado por el Comité. 
10. Se ejercieron las labores de la secretaría Técnica del Comité Seccional de Defensa Judicial y Conciliación, convocando y levantando actas de 10 Sesiones del Comité en el trimestre, y expidiendo las certificaciones respecto de los casos estudiados en el Comité. 
11. Se registran las actuaciones procesales del trimestre en el sistema de registro de información litigiosa e-Kogui.</t>
  </si>
  <si>
    <t>Se mantuvo controlado este riesgo en el periodo con actividades de prevención y control, tales como las reuniones periódicas de seguimiento a estados realizadas cada tercer día y el diligenciamiento de los cuadros de control de control de procesos y de seguimiento a estados y mediante el agendamiento electrónico de los procesos pendientes para ejecutar las actuaciones procesales a cargo de la defensa judicial</t>
  </si>
  <si>
    <t>La adopción de controles efectivos tales como la atención a las directices dadas por el nivel Central,  contenidas en el Manual de Polìticas de Defensa Judicial aprobado y actualizado para la vigencia 2022, garantizó la atención objetiva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además con la consulta permanente de la Ley 270 de 1996 y las normas procesales aplicables a cada caso, sin dejar de mencionar las revisiones que ejerce la Coordinación de Defensa Judicial de los casos que se puedan considerar de mayor complejidad o casos difíciles, previo envío de las actuaciones, todas estas actividades que permitieron que en el trimestre no se materializara el riesgo.</t>
  </si>
  <si>
    <t>En este trimestre el riesgo no se materializó gracias a la adopción de controles efectivos tales como la atención a las directices dadas por el nivel Central, los esquemas de vacunación completo conforme a las directrices del gobierno nacional, teniendo en cuenta que la asistencia a la sedes administrativas y/o judiciales se efectúa con el cumplimiento de los protocolos de bioseguridad, como se encuentra previsto en los reglamentos.</t>
  </si>
  <si>
    <t>1. Se realizó seguimiento al cuadro de control de procesos judiciales en el que se relacionan los términos y actuaciones, en cada reunión de revisión de estados.  
2. Semanalmente se distribuyen las tareas que resultan necesarias para atender las funciones de la defensa judicial y prejudicial entre los empleados de que dispone la Dirección Seccional para atender estas funciones asignadas por el numeral 7 del artÍculo 130 de la Ley 270 de 1996, bajo la Coordinación del profesional a cargo. 
4. Se hace uso del correo electrónico institucional exclusivo para notificaciones judiciales; dos servidores están a cargo de su revisión permanente, en días hábiles y dentro del horario laboral de la entidad. 
5. Se realiza vigilancia permanente del estado de los procesos judiciales en la página de consulta de procesos de la Rama Judicial Sistema Justicia XXI y SAMAI. Se efectúan aproximadamente 160 consultas mensuales.
6. Se realizaron visitas periódicas (300 aprox. por mes) a los micrositios de los Despachos Judiciales y al SAMAI para efectuar la revisión de estados de los procesos judiciales, fijaciones en lista, edictos y traslados, y se revisan en reunión de equipo de trabajo cada tercer día vía Microsoft Teams, en la medida que la agenda lo permita, y cuando mínimo dos veces a la semana. 
7. Implementación de la Agenda Electrónica del correo institucional de manera permanente y para asistir a las diligencias que se programen diariamente. 
8. Alimentación conjunta de la agenda programada a través de los estados electrónicos, en reunión del equipo de trabajo cada tercer día vía Microsoft Teams, o en la medida que la agenda lo permita, y cuando mínimo una vez a la semana. 
9. Se rindió un cuadro de Informe Trimestral del Pasivo Contingente Litigioso, correspondiente al periodo anterior, con las revisiones del caso por Asistencia Legal y Contabilidad. 
10. Se elaboraron 39 fichas de conciliación en el trimestre utilizadon los modelos y criterios técnicos de conciliación, para cada caso judicial o prejudicial analizado por el Comité. 
11. Se ejercieron las labores de la secretaría Técnica del Comité Seccional de Defensa Judicial y Conciliación, convocando y levantando actas de 11 Sesiones del Comité en el trimestre, y expidiendo las certificaciones respecto de los casos estudiados en el Comité. 
12. Se registran las actuaciones procesales del trimestre en el sistema de registro de información litigiosa e-Kogui y se extrajo el reporte de información general de procesos judiciales de la entidad y el reporte de detalle de las Conciliaciones Extrajudiciales eKOGUI, respecto del semestre anterior.</t>
  </si>
  <si>
    <t>1. Se realizó seguimiento al cuadro de control de procesos judiciales en el que se relacionan los términos y actuaciones, en cada reunión de revisión de estados.  
2. Semanalmente se distribuyen las tareas que resultan necesarias para atender las funciones de la defensa judicial y prejudicial entre los empleados de que dispone la Dirección Seccional para atender estas funciones asignadas por el numeral 7 del artÍculo 130 de la Ley 270 de 1996, bajo la Coordinación del profesional a cargo. 
4. Se hace uso del correo electrónico institucional exclusivo para notificaciones judiciales; dos servidores están a cargo de su revisión permanente, en días hábiles y dentro del horario laboral de la entidad. 
5. Se realiza vigilancia permanente del estado de los procesos judiciales en la página de consulta de procesos de la Rama Judicial Sistema Justicia XXI y SAMAI. Se efectúan aproximadamente 160 consultas mensuales.
6. Se realizaron visitas periódicas (300 aprox. por mes) a los micrositios de los Despachos Judiciales y al SAMAI para efectuar la revisión de estados de los procesos judiciales, fijaciones en lista, edictos y traslados, y se revisan en reunión de equipo de trabajo cada tercer día vía Microsoft Teams, en la medida que la agenda lo permita, y cuando mínimo dos veces a la semana. 
7. Implementación de la Agenda Electrónica del correo institucional de manera permanente y para asistir a las diligencias que se programen diariamente. 
8. Alimentación conjunta de la agenda programada a través de los estados electrónicos, en reunión del equipo de trabajo cada tercer día vía Microsoft Teams, o en la medida que la agenda lo permita, y cuando mínimo una vez a la semana. 
9. Se rindió un cuadro de Informe Trimestral del Pasivo Contingente Litigioso, correspondiente al periodo anterior, con las revisiones del caso por Asistencia Legal y Contabilidad. 
10. Se elaboraron 25 fichas de conciliación en el trimestre utilizadon los modelos y criterios técnicos de conciliación, para cada caso judicial o prejudicial analizado por el Comité. 
11. Se ejercieron las labores de la secretaría Técnica del Comité Seccional de Defensa Judicial y Conciliación, convocando y levantando actas de 11 Sesiones del Comité en el trimestre, y expidiendo las certificaciones respecto de los casos estudiados en el Comité. 
12. Se registran las actuaciones procesales del trimestre en el sistema de registro de información litigiosa e-Kogui y se extrajo el reporte de información general de procesos judiciales de la entidad y el reporte de detalle de las Conciliaciones Extrajudiciales eKOGUI, respecto del semestre anterior.</t>
  </si>
  <si>
    <t>Se utiliza por parte de todos los servidores carpeta compartida en formato One Drive donde permanencen los modelos de aquellos formatos de cada actuación procesal que van siendo actualizados por la Coordinación de la Defensa Judicial o por la División de Procesos de la DEAJ y asimismo se hace uso permanente del Manual de Polìticas de Defensa Judicial aprobado y actualizado para la vigencia 2023, además de hacer reuniones cada tercer día, si la agenda lo permite, para revisión de los compromisos relativos a la defensa judicial y prejudicial de la entidad donde se revisan las novedades legales pertinentes y se evacúan las dudas que puedan surgir en torno al ejercicio de la defensa técnica de la entidad.</t>
  </si>
  <si>
    <t>La adopción de controles efectivos tales como la atención a las directices dadas por el nivel Central,  contenidas en el Manual de Polìticas de Defensa Judicial aprobado y actualizado para la vigencia 2023, garantizó la atención objetiva de los casos y la igualdad de trato para los administrados, además de contar con los modelos de aquellos formatos de cada actuación procesal que van siendo actualizados por la Coordinación de la Defensa Judicial o por la División de Procesos de la DEAJ y de hacer reuniones cada tercer día, además con la consulta permanente de la Ley 270 de 1996 y las normas procesales aplicables a cada caso, sin dejar de mencionar las revisiones que ejerce la Coordinación de Defensa Judicial de los casos que se puedan considerar de mayor complejidad o casos difíciles, previo envío de las actuaciones, todas estas actividades que permitieron que en el trimestre no se materializara el riesgo.</t>
  </si>
  <si>
    <t>En punto al riesgo de coruppción inherente a todos los procesos, incluido el de la Defensa Judicial, se cuenta con el Manual de Polìticas de Defensa Judicial aprobado y actualizado para la vigencia 2023, que se implementa para la fundamentación y el análisis de cada caso, además de contar con los modelos de aquellos formatos de cada actuación procesal que van siendo actualizados por la Coordinación de la Defensa Judicial o por la División de Procesos de la DEAJ y de hacer reuniones cada tercer día,  y además con la información pertinente y oportuna en la carpeta compartida de del SIGCMA sobre Plan anticorrupción y de atención al ciudadano de la Rama Judicial 2022, Código Iberoamericano de Ética Judicial y las Leyes 1474 del 2011, Ley Anticorrupccion y la Ley 1712 del 2014 Ley de Transparencia.</t>
  </si>
  <si>
    <t>En punto al riesgo de coruppción inherente a todos los procesos, incluido el de la Defensa Judicial, se cuenta con el Manual de Polìticas de Defensa Judicial aprobado y actualizado para la vigencia 2022, que se implementa para la fundamentación y el análisis de cada caso, además de contar con los modelos de aquellos formatos de cada actuación procesal que van siendo actualizados por la Coordinación de la Defensa Judicial o por la División de Procesos de la DEAJ y de hacer reuniones cada tercer día,  y además con la información pertinente y oportuna en la carpeta compartida de del SIGCMA sobre Plan anticorrupción y de atención al ciudadano de la Rama Judicial 2022, Código Iberoamericano de Ética Judicial y las Leyes 1474 del 2011, Ley Anticorrupccion y la Ley 1712 del 2014 Ley de Transparencia.</t>
  </si>
  <si>
    <t>El riesgo de corrupción no se materializó en el trimestre gracias a la implementación de varios controles que procuran siempre por la objetividad y la imparcialidad, desde un enfoque del servicio público basado en principios éticos y concretos, como por ejemplo las regulaciones contenidas en la Constitución Política de Colombia y la Ley 270 de 1996.  Así mismo, con la consulta permanente de la información pertinente y oportuna en la carpeta compartida de del SIGCMA sobre Plan anticorrupción y de atención al ciudadano de la Rama Judicial 2022, Código Iberoamericano de Ética Judicial y las Leyes 1474 del 2011, Ley Anticorrupccion y la Ley 1712 del 2014 Ley de Transparencia, así como mediante el uso del Manual de Polìticas de Defensa Judicial aprobado y actualizado para la vigencia 2022 , que garantiza la atención objetiva y estandarizada de los casos y la igualdad de trato para los administrados.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</si>
</sst>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0">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8"/>
      <name val="Calibri"/>
      <family val="2"/>
      <scheme val="minor"/>
    </font>
    <font>
      <sz val="10"/>
      <color rgb="FFFF0000"/>
      <name val="Calibri"/>
      <family val="2"/>
      <scheme val="minor"/>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3">
    <xf numFmtId="0" fontId="0" fillId="0" borderId="0"/>
    <xf numFmtId="0" fontId="8" fillId="0" borderId="0"/>
    <xf numFmtId="0" fontId="14" fillId="0" borderId="0"/>
  </cellStyleXfs>
  <cellXfs count="506">
    <xf numFmtId="0" fontId="0" fillId="0" borderId="0" xfId="0"/>
    <xf numFmtId="0" fontId="1" fillId="3" borderId="0" xfId="0" applyFont="1" applyFill="1"/>
    <xf numFmtId="0" fontId="1" fillId="3" borderId="0" xfId="0" applyFont="1" applyFill="1" applyAlignment="1">
      <alignment horizontal="center"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8"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9" fontId="0" fillId="3" borderId="0" xfId="0" applyNumberFormat="1" applyFill="1"/>
    <xf numFmtId="9" fontId="54"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9" fontId="32" fillId="3" borderId="13" xfId="0" applyNumberFormat="1" applyFont="1" applyFill="1" applyBorder="1"/>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8"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0" fillId="4" borderId="89" xfId="0" applyFont="1" applyFill="1" applyBorder="1" applyAlignment="1">
      <alignment horizontal="center" vertical="center"/>
    </xf>
    <xf numFmtId="0" fontId="70" fillId="4" borderId="89" xfId="0" applyFont="1" applyFill="1" applyBorder="1" applyAlignment="1">
      <alignment horizontal="center" vertical="center" wrapText="1"/>
    </xf>
    <xf numFmtId="0" fontId="70" fillId="20" borderId="89" xfId="0" applyFont="1" applyFill="1" applyBorder="1" applyAlignment="1" applyProtection="1">
      <alignment horizontal="center" vertical="center" textRotation="90"/>
      <protection locked="0"/>
    </xf>
    <xf numFmtId="0" fontId="71"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8" fillId="3" borderId="0" xfId="0" applyFont="1" applyFill="1" applyAlignment="1" applyProtection="1">
      <alignment horizontal="center" vertical="center"/>
      <protection locked="0"/>
    </xf>
    <xf numFmtId="0" fontId="64" fillId="3" borderId="0" xfId="0" applyFont="1" applyFill="1"/>
    <xf numFmtId="0" fontId="70" fillId="4" borderId="89" xfId="0" applyFont="1" applyFill="1" applyBorder="1" applyAlignment="1" applyProtection="1">
      <alignment vertical="center" wrapText="1"/>
      <protection locked="0"/>
    </xf>
    <xf numFmtId="0" fontId="70"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50" fillId="0" borderId="13" xfId="0" applyFont="1" applyBorder="1" applyAlignment="1" applyProtection="1">
      <alignment horizontal="left" vertical="center" wrapText="1"/>
      <protection locked="0"/>
    </xf>
    <xf numFmtId="0" fontId="50" fillId="0" borderId="13" xfId="0" applyFont="1" applyBorder="1" applyAlignment="1" applyProtection="1">
      <alignment vertical="center" wrapText="1"/>
      <protection locked="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1" fillId="3" borderId="0" xfId="0" applyFont="1" applyFill="1" applyAlignment="1">
      <alignment horizontal="left" vertical="center"/>
    </xf>
    <xf numFmtId="0" fontId="34" fillId="13" borderId="57"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70" fillId="4" borderId="89" xfId="0" applyFont="1" applyFill="1" applyBorder="1" applyAlignment="1" applyProtection="1">
      <alignment horizontal="center" vertical="center" wrapText="1"/>
      <protection locked="0"/>
    </xf>
    <xf numFmtId="0" fontId="76" fillId="0" borderId="0" xfId="0" applyFont="1" applyAlignment="1" applyProtection="1">
      <alignment vertical="center"/>
      <protection locked="0"/>
    </xf>
    <xf numFmtId="0" fontId="76" fillId="0" borderId="0" xfId="0" applyFont="1" applyProtection="1">
      <protection locked="0"/>
    </xf>
    <xf numFmtId="0" fontId="76" fillId="0" borderId="0" xfId="0" applyFont="1"/>
    <xf numFmtId="0" fontId="78" fillId="24" borderId="103" xfId="0" applyFont="1" applyFill="1" applyBorder="1" applyAlignment="1" applyProtection="1">
      <alignment horizontal="left" vertical="center" wrapText="1"/>
      <protection locked="0"/>
    </xf>
    <xf numFmtId="0" fontId="78" fillId="24" borderId="103" xfId="0" applyFont="1" applyFill="1" applyBorder="1" applyAlignment="1" applyProtection="1">
      <alignment horizontal="center" vertical="center"/>
      <protection locked="0"/>
    </xf>
    <xf numFmtId="0" fontId="79" fillId="5" borderId="103" xfId="0" applyFont="1" applyFill="1" applyBorder="1" applyAlignment="1" applyProtection="1">
      <alignment horizontal="center" vertical="center" wrapText="1"/>
      <protection locked="0"/>
    </xf>
    <xf numFmtId="0" fontId="76" fillId="0" borderId="0" xfId="0" applyFont="1" applyAlignment="1" applyProtection="1">
      <alignment horizontal="left" vertical="center"/>
      <protection locked="0"/>
    </xf>
    <xf numFmtId="0" fontId="78" fillId="0" borderId="0" xfId="0" applyFont="1" applyAlignment="1" applyProtection="1">
      <alignment horizontal="center" vertical="center"/>
      <protection locked="0"/>
    </xf>
    <xf numFmtId="0" fontId="76" fillId="0" borderId="0" xfId="0" applyFont="1" applyAlignment="1" applyProtection="1">
      <alignment horizontal="center" vertical="center"/>
      <protection locked="0"/>
    </xf>
    <xf numFmtId="0" fontId="76" fillId="0" borderId="0" xfId="0" applyFont="1" applyAlignment="1" applyProtection="1">
      <alignment horizontal="left"/>
      <protection locked="0"/>
    </xf>
    <xf numFmtId="0" fontId="76" fillId="0" borderId="0" xfId="0" applyFont="1" applyAlignment="1" applyProtection="1">
      <alignment horizontal="center"/>
      <protection locked="0"/>
    </xf>
    <xf numFmtId="0" fontId="80" fillId="25" borderId="106" xfId="0" applyFont="1" applyFill="1" applyBorder="1" applyAlignment="1">
      <alignment horizontal="center" vertical="center" wrapText="1" readingOrder="1"/>
    </xf>
    <xf numFmtId="0" fontId="82" fillId="3" borderId="106" xfId="0" applyFont="1" applyFill="1" applyBorder="1" applyAlignment="1">
      <alignment horizontal="center" vertical="center" wrapText="1" readingOrder="1"/>
    </xf>
    <xf numFmtId="0" fontId="82" fillId="3" borderId="106" xfId="0" applyFont="1" applyFill="1" applyBorder="1" applyAlignment="1">
      <alignment horizontal="left" vertical="center" wrapText="1"/>
    </xf>
    <xf numFmtId="0" fontId="82" fillId="3" borderId="106" xfId="0" applyFont="1" applyFill="1" applyBorder="1" applyAlignment="1">
      <alignment horizontal="center" vertical="center" wrapText="1"/>
    </xf>
    <xf numFmtId="0" fontId="76" fillId="3" borderId="0" xfId="0" applyFont="1" applyFill="1"/>
    <xf numFmtId="0" fontId="82" fillId="0" borderId="106" xfId="0" applyFont="1" applyBorder="1" applyAlignment="1">
      <alignment horizontal="center" vertical="center" wrapText="1" readingOrder="1"/>
    </xf>
    <xf numFmtId="0" fontId="82" fillId="0" borderId="106" xfId="0" applyFont="1" applyBorder="1" applyAlignment="1">
      <alignment horizontal="left" vertical="center" wrapText="1"/>
    </xf>
    <xf numFmtId="0" fontId="82" fillId="23" borderId="106" xfId="0" applyFont="1" applyFill="1" applyBorder="1" applyAlignment="1">
      <alignment horizontal="left" vertical="center" wrapText="1"/>
    </xf>
    <xf numFmtId="0" fontId="79" fillId="0" borderId="0" xfId="0" applyFont="1" applyAlignment="1">
      <alignment vertical="center" wrapText="1"/>
    </xf>
    <xf numFmtId="0" fontId="80" fillId="0" borderId="106" xfId="0" applyFont="1" applyBorder="1" applyAlignment="1">
      <alignment vertical="center" wrapText="1" readingOrder="1"/>
    </xf>
    <xf numFmtId="0" fontId="82" fillId="3" borderId="106" xfId="0" applyFont="1" applyFill="1" applyBorder="1" applyAlignment="1">
      <alignment horizontal="left" vertical="center" wrapText="1" readingOrder="1"/>
    </xf>
    <xf numFmtId="0" fontId="78" fillId="0" borderId="0" xfId="0" applyFont="1"/>
    <xf numFmtId="0" fontId="82" fillId="3" borderId="106" xfId="0" applyFont="1" applyFill="1" applyBorder="1" applyAlignment="1">
      <alignment horizontal="left" vertical="center"/>
    </xf>
    <xf numFmtId="0" fontId="82" fillId="3" borderId="106" xfId="0" applyFont="1" applyFill="1" applyBorder="1" applyAlignment="1">
      <alignment vertical="center" wrapText="1"/>
    </xf>
    <xf numFmtId="0" fontId="82" fillId="3" borderId="106" xfId="0" applyFont="1" applyFill="1" applyBorder="1" applyAlignment="1">
      <alignment vertical="center" wrapText="1" readingOrder="1"/>
    </xf>
    <xf numFmtId="0" fontId="82" fillId="3" borderId="106" xfId="0" applyFont="1" applyFill="1" applyBorder="1" applyAlignment="1">
      <alignment vertical="center"/>
    </xf>
    <xf numFmtId="0" fontId="82" fillId="3" borderId="106" xfId="0" applyFont="1" applyFill="1" applyBorder="1" applyAlignment="1">
      <alignment horizontal="center" vertical="center"/>
    </xf>
    <xf numFmtId="0" fontId="82" fillId="3" borderId="107" xfId="0" applyFont="1" applyFill="1" applyBorder="1" applyAlignment="1">
      <alignment horizontal="center" vertical="center" wrapText="1" readingOrder="1"/>
    </xf>
    <xf numFmtId="0" fontId="82" fillId="3" borderId="107" xfId="0" applyFont="1" applyFill="1" applyBorder="1" applyAlignment="1">
      <alignment horizontal="left" vertical="center" wrapText="1"/>
    </xf>
    <xf numFmtId="0" fontId="82" fillId="3" borderId="107" xfId="0" applyFont="1" applyFill="1" applyBorder="1" applyAlignment="1">
      <alignment horizontal="center" vertical="center"/>
    </xf>
    <xf numFmtId="0" fontId="80" fillId="0" borderId="0" xfId="0" applyFont="1" applyAlignment="1">
      <alignment vertical="center" wrapText="1" readingOrder="1"/>
    </xf>
    <xf numFmtId="0" fontId="82" fillId="3" borderId="0" xfId="0" applyFont="1" applyFill="1" applyAlignment="1">
      <alignment horizontal="center" vertical="center" wrapText="1" readingOrder="1"/>
    </xf>
    <xf numFmtId="0" fontId="82" fillId="0" borderId="0" xfId="0" applyFont="1" applyAlignment="1">
      <alignment vertical="center"/>
    </xf>
    <xf numFmtId="0" fontId="76" fillId="0" borderId="0" xfId="0" applyFont="1" applyAlignment="1">
      <alignment horizontal="left"/>
    </xf>
    <xf numFmtId="0" fontId="76" fillId="0" borderId="0" xfId="0" applyFont="1" applyAlignment="1">
      <alignment horizontal="center"/>
    </xf>
    <xf numFmtId="0" fontId="83" fillId="0" borderId="0" xfId="0" applyFont="1" applyAlignment="1">
      <alignment wrapText="1"/>
    </xf>
    <xf numFmtId="0" fontId="85" fillId="0" borderId="0" xfId="0" applyFont="1"/>
    <xf numFmtId="0" fontId="87" fillId="25" borderId="103" xfId="0" applyFont="1" applyFill="1" applyBorder="1" applyAlignment="1">
      <alignment horizontal="center" vertical="center"/>
    </xf>
    <xf numFmtId="0" fontId="87" fillId="5" borderId="103" xfId="0" applyFont="1" applyFill="1" applyBorder="1" applyAlignment="1">
      <alignment horizontal="center" vertical="center"/>
    </xf>
    <xf numFmtId="0" fontId="87" fillId="5" borderId="103" xfId="0" applyFont="1" applyFill="1" applyBorder="1" applyAlignment="1">
      <alignment vertical="center" wrapText="1"/>
    </xf>
    <xf numFmtId="0" fontId="87" fillId="3" borderId="103" xfId="0" applyFont="1" applyFill="1" applyBorder="1" applyAlignment="1">
      <alignment horizontal="left" vertical="top" wrapText="1"/>
    </xf>
    <xf numFmtId="0" fontId="88" fillId="3" borderId="103" xfId="0" applyFont="1" applyFill="1" applyBorder="1" applyAlignment="1">
      <alignment horizontal="center" vertical="center" wrapText="1"/>
    </xf>
    <xf numFmtId="0" fontId="89" fillId="3" borderId="103" xfId="0" applyFont="1" applyFill="1" applyBorder="1" applyAlignment="1">
      <alignment horizontal="center" vertical="center" wrapText="1"/>
    </xf>
    <xf numFmtId="0" fontId="89" fillId="3" borderId="103" xfId="0" applyFont="1" applyFill="1" applyBorder="1" applyAlignment="1">
      <alignment horizontal="left" vertical="center"/>
    </xf>
    <xf numFmtId="0" fontId="87" fillId="0" borderId="103" xfId="0" applyFont="1" applyBorder="1" applyAlignment="1">
      <alignment vertical="top" wrapText="1"/>
    </xf>
    <xf numFmtId="0" fontId="88" fillId="3" borderId="103" xfId="0" applyFont="1" applyFill="1" applyBorder="1" applyAlignment="1">
      <alignment horizontal="center" vertical="center"/>
    </xf>
    <xf numFmtId="0" fontId="89" fillId="3" borderId="103" xfId="0" applyFont="1" applyFill="1" applyBorder="1" applyAlignment="1">
      <alignment horizontal="center" vertical="center"/>
    </xf>
    <xf numFmtId="0" fontId="87" fillId="3" borderId="103" xfId="0" applyFont="1" applyFill="1" applyBorder="1" applyAlignment="1">
      <alignment horizontal="left" vertical="center" wrapText="1"/>
    </xf>
    <xf numFmtId="0" fontId="87" fillId="0" borderId="103" xfId="0" applyFont="1" applyBorder="1" applyAlignment="1">
      <alignment horizontal="left" vertical="center" wrapText="1"/>
    </xf>
    <xf numFmtId="0" fontId="89" fillId="0" borderId="103" xfId="0" applyFont="1" applyBorder="1" applyAlignment="1">
      <alignment horizontal="left" vertical="center"/>
    </xf>
    <xf numFmtId="0" fontId="85" fillId="0" borderId="0" xfId="0" applyFont="1" applyAlignment="1">
      <alignment horizontal="left"/>
    </xf>
    <xf numFmtId="0" fontId="83" fillId="0" borderId="0" xfId="0" applyFont="1" applyAlignment="1">
      <alignment horizontal="center"/>
    </xf>
    <xf numFmtId="0" fontId="85" fillId="0" borderId="0" xfId="0" applyFont="1" applyAlignment="1">
      <alignment horizont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7" fillId="0" borderId="0" xfId="0" applyFont="1" applyAlignment="1" applyProtection="1">
      <alignment horizontal="center" vertical="center" wrapText="1"/>
      <protection locked="0"/>
    </xf>
    <xf numFmtId="0" fontId="79" fillId="5" borderId="104" xfId="0" applyFont="1" applyFill="1" applyBorder="1" applyAlignment="1" applyProtection="1">
      <alignment horizontal="center" vertical="center" wrapText="1"/>
      <protection locked="0"/>
    </xf>
    <xf numFmtId="0" fontId="79" fillId="5" borderId="105" xfId="0" applyFont="1" applyFill="1" applyBorder="1" applyAlignment="1" applyProtection="1">
      <alignment horizontal="center" vertical="center" wrapText="1"/>
      <protection locked="0"/>
    </xf>
    <xf numFmtId="0" fontId="79" fillId="5"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center" vertical="center"/>
      <protection locked="0"/>
    </xf>
    <xf numFmtId="0" fontId="80" fillId="0" borderId="103" xfId="0" applyFont="1" applyBorder="1" applyAlignment="1" applyProtection="1">
      <alignment horizontal="center" vertical="center"/>
      <protection locked="0"/>
    </xf>
    <xf numFmtId="0" fontId="80" fillId="25" borderId="103" xfId="0" applyFont="1" applyFill="1" applyBorder="1" applyAlignment="1" applyProtection="1">
      <alignment horizontal="center" vertical="center"/>
      <protection locked="0"/>
    </xf>
    <xf numFmtId="0" fontId="76" fillId="5" borderId="103" xfId="0" applyFont="1" applyFill="1" applyBorder="1" applyAlignment="1" applyProtection="1">
      <alignment horizontal="center" vertical="center" wrapText="1"/>
      <protection locked="0"/>
    </xf>
    <xf numFmtId="0" fontId="76" fillId="5" borderId="103" xfId="0" applyFont="1" applyFill="1" applyBorder="1" applyAlignment="1" applyProtection="1">
      <alignment horizontal="center" vertical="center"/>
      <protection locked="0"/>
    </xf>
    <xf numFmtId="0" fontId="79" fillId="5" borderId="103" xfId="0" applyFont="1" applyFill="1" applyBorder="1" applyAlignment="1" applyProtection="1">
      <alignment horizontal="left" vertical="center" wrapText="1"/>
      <protection locked="0"/>
    </xf>
    <xf numFmtId="0" fontId="80" fillId="0" borderId="106" xfId="0" applyFont="1" applyBorder="1" applyAlignment="1">
      <alignment horizontal="center" vertical="center" wrapText="1" readingOrder="1"/>
    </xf>
    <xf numFmtId="0" fontId="81" fillId="24" borderId="106" xfId="0" applyFont="1" applyFill="1" applyBorder="1" applyAlignment="1">
      <alignment horizontal="center" vertical="center" wrapText="1" readingOrder="1"/>
    </xf>
    <xf numFmtId="0" fontId="80" fillId="3" borderId="106" xfId="0" applyFont="1" applyFill="1" applyBorder="1" applyAlignment="1">
      <alignment horizontal="center" vertical="center" wrapText="1" readingOrder="1"/>
    </xf>
    <xf numFmtId="0" fontId="80" fillId="0" borderId="106" xfId="0" applyFont="1" applyBorder="1" applyAlignment="1">
      <alignment horizontal="left" vertical="center" wrapText="1" readingOrder="1"/>
    </xf>
    <xf numFmtId="0" fontId="80" fillId="0" borderId="107" xfId="0" applyFont="1" applyBorder="1" applyAlignment="1">
      <alignment horizontal="center" vertical="center" wrapText="1" readingOrder="1"/>
    </xf>
    <xf numFmtId="0" fontId="80" fillId="0" borderId="108" xfId="0" applyFont="1" applyBorder="1" applyAlignment="1">
      <alignment horizontal="center" vertical="center" wrapText="1" readingOrder="1"/>
    </xf>
    <xf numFmtId="0" fontId="80" fillId="0" borderId="109" xfId="0" applyFont="1" applyBorder="1" applyAlignment="1">
      <alignment horizontal="center" vertical="center" wrapText="1" readingOrder="1"/>
    </xf>
    <xf numFmtId="0" fontId="84" fillId="0" borderId="0" xfId="0" applyFont="1" applyAlignment="1">
      <alignment horizontal="center" vertical="center" wrapText="1"/>
    </xf>
    <xf numFmtId="0" fontId="86" fillId="24" borderId="103" xfId="0" applyFont="1" applyFill="1" applyBorder="1" applyAlignment="1">
      <alignment horizontal="center"/>
    </xf>
    <xf numFmtId="0" fontId="87" fillId="25" borderId="103" xfId="0" applyFont="1" applyFill="1" applyBorder="1" applyAlignment="1">
      <alignment horizontal="center" vertical="center" wrapText="1"/>
    </xf>
    <xf numFmtId="0" fontId="87" fillId="25" borderId="103"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5" fillId="0" borderId="67" xfId="0" applyFont="1" applyBorder="1" applyAlignment="1">
      <alignment horizontal="center" vertical="center" wrapText="1"/>
    </xf>
    <xf numFmtId="0" fontId="65" fillId="0" borderId="68" xfId="0" applyFont="1" applyBorder="1" applyAlignment="1">
      <alignment horizontal="center" vertical="center"/>
    </xf>
    <xf numFmtId="0" fontId="65" fillId="0" borderId="69" xfId="0" applyFont="1" applyBorder="1" applyAlignment="1">
      <alignment horizontal="center" vertical="center"/>
    </xf>
    <xf numFmtId="0" fontId="65" fillId="0" borderId="20" xfId="0" applyFont="1" applyBorder="1" applyAlignment="1">
      <alignment horizontal="center" vertical="center" wrapText="1"/>
    </xf>
    <xf numFmtId="0" fontId="65" fillId="0" borderId="0" xfId="0" applyFont="1" applyAlignment="1">
      <alignment horizontal="center" vertical="center"/>
    </xf>
    <xf numFmtId="0" fontId="65" fillId="0" borderId="21" xfId="0" applyFont="1" applyBorder="1" applyAlignment="1">
      <alignment horizontal="center" vertical="center"/>
    </xf>
    <xf numFmtId="0" fontId="65" fillId="0" borderId="20" xfId="0" applyFont="1" applyBorder="1" applyAlignment="1">
      <alignment horizontal="center" vertical="center"/>
    </xf>
    <xf numFmtId="0" fontId="65" fillId="0" borderId="43" xfId="0" applyFont="1" applyBorder="1" applyAlignment="1">
      <alignment horizontal="center" vertical="center"/>
    </xf>
    <xf numFmtId="0" fontId="65" fillId="0" borderId="44" xfId="0" applyFont="1" applyBorder="1" applyAlignment="1">
      <alignment horizontal="center" vertical="center"/>
    </xf>
    <xf numFmtId="0" fontId="65" fillId="0" borderId="45" xfId="0" applyFont="1" applyBorder="1" applyAlignment="1">
      <alignment horizontal="center" vertical="center"/>
    </xf>
    <xf numFmtId="0" fontId="67" fillId="22" borderId="70" xfId="0" applyFont="1" applyFill="1" applyBorder="1" applyAlignment="1">
      <alignment horizontal="center" vertical="center" wrapText="1" readingOrder="1"/>
    </xf>
    <xf numFmtId="0" fontId="67" fillId="22" borderId="71" xfId="0" applyFont="1" applyFill="1" applyBorder="1" applyAlignment="1">
      <alignment horizontal="center" vertical="center" wrapText="1" readingOrder="1"/>
    </xf>
    <xf numFmtId="0" fontId="67" fillId="22" borderId="73" xfId="0" applyFont="1" applyFill="1" applyBorder="1" applyAlignment="1">
      <alignment horizontal="center" vertical="center" wrapText="1" readingOrder="1"/>
    </xf>
    <xf numFmtId="0" fontId="67" fillId="22" borderId="0" xfId="0" applyFont="1" applyFill="1" applyAlignment="1">
      <alignment horizontal="center" vertical="center" wrapText="1" readingOrder="1"/>
    </xf>
    <xf numFmtId="0" fontId="67" fillId="22" borderId="74" xfId="0" applyFont="1" applyFill="1" applyBorder="1" applyAlignment="1">
      <alignment horizontal="center" vertical="center" wrapText="1" readingOrder="1"/>
    </xf>
    <xf numFmtId="0" fontId="67" fillId="22" borderId="75" xfId="0" applyFont="1" applyFill="1" applyBorder="1" applyAlignment="1">
      <alignment horizontal="center" vertical="center" wrapText="1" readingOrder="1"/>
    </xf>
    <xf numFmtId="0" fontId="67" fillId="22" borderId="76" xfId="0" applyFont="1" applyFill="1" applyBorder="1" applyAlignment="1">
      <alignment horizontal="center" vertical="center" wrapText="1" readingOrder="1"/>
    </xf>
    <xf numFmtId="0" fontId="67"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7" fillId="8" borderId="70" xfId="0" applyFont="1" applyFill="1" applyBorder="1" applyAlignment="1">
      <alignment horizontal="center" vertical="center" wrapText="1" readingOrder="1"/>
    </xf>
    <xf numFmtId="0" fontId="67" fillId="8" borderId="71" xfId="0" applyFont="1" applyFill="1" applyBorder="1" applyAlignment="1">
      <alignment horizontal="center" vertical="center" wrapText="1" readingOrder="1"/>
    </xf>
    <xf numFmtId="0" fontId="67" fillId="8" borderId="73" xfId="0" applyFont="1" applyFill="1" applyBorder="1" applyAlignment="1">
      <alignment horizontal="center" vertical="center" wrapText="1" readingOrder="1"/>
    </xf>
    <xf numFmtId="0" fontId="67" fillId="8" borderId="0" xfId="0" applyFont="1" applyFill="1" applyAlignment="1">
      <alignment horizontal="center" vertical="center" wrapText="1" readingOrder="1"/>
    </xf>
    <xf numFmtId="0" fontId="67" fillId="8" borderId="74" xfId="0" applyFont="1" applyFill="1" applyBorder="1" applyAlignment="1">
      <alignment horizontal="center" vertical="center" wrapText="1" readingOrder="1"/>
    </xf>
    <xf numFmtId="0" fontId="67" fillId="8" borderId="75" xfId="0" applyFont="1" applyFill="1" applyBorder="1" applyAlignment="1">
      <alignment horizontal="center" vertical="center" wrapText="1" readingOrder="1"/>
    </xf>
    <xf numFmtId="0" fontId="67" fillId="8" borderId="76" xfId="0" applyFont="1" applyFill="1" applyBorder="1" applyAlignment="1">
      <alignment horizontal="center" vertical="center" wrapText="1" readingOrder="1"/>
    </xf>
    <xf numFmtId="0" fontId="67"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5" fillId="0" borderId="68" xfId="0" applyFont="1" applyBorder="1" applyAlignment="1">
      <alignment horizontal="center" vertical="center" wrapText="1"/>
    </xf>
    <xf numFmtId="0" fontId="2" fillId="0" borderId="0" xfId="0" applyFont="1" applyAlignment="1">
      <alignment horizontal="center" vertical="center" wrapText="1"/>
    </xf>
    <xf numFmtId="0" fontId="66"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6" fillId="14" borderId="0" xfId="0" applyFont="1" applyFill="1" applyAlignment="1">
      <alignment horizontal="center" vertical="center" textRotation="90" wrapText="1" readingOrder="1"/>
    </xf>
    <xf numFmtId="0" fontId="66" fillId="14" borderId="21" xfId="0" applyFont="1" applyFill="1" applyBorder="1" applyAlignment="1">
      <alignment horizontal="center" vertical="center" textRotation="90" wrapText="1" readingOrder="1"/>
    </xf>
    <xf numFmtId="0" fontId="67" fillId="16" borderId="70" xfId="0" applyFont="1" applyFill="1" applyBorder="1" applyAlignment="1">
      <alignment horizontal="center" vertical="center" wrapText="1" readingOrder="1"/>
    </xf>
    <xf numFmtId="0" fontId="67" fillId="16" borderId="71" xfId="0" applyFont="1" applyFill="1" applyBorder="1" applyAlignment="1">
      <alignment horizontal="center" vertical="center" wrapText="1" readingOrder="1"/>
    </xf>
    <xf numFmtId="0" fontId="67" fillId="16" borderId="72" xfId="0" applyFont="1" applyFill="1" applyBorder="1" applyAlignment="1">
      <alignment horizontal="center" vertical="center" wrapText="1" readingOrder="1"/>
    </xf>
    <xf numFmtId="0" fontId="67" fillId="16" borderId="73" xfId="0" applyFont="1" applyFill="1" applyBorder="1" applyAlignment="1">
      <alignment horizontal="center" vertical="center" wrapText="1" readingOrder="1"/>
    </xf>
    <xf numFmtId="0" fontId="67" fillId="16" borderId="0" xfId="0" applyFont="1" applyFill="1" applyAlignment="1">
      <alignment horizontal="center" vertical="center" wrapText="1" readingOrder="1"/>
    </xf>
    <xf numFmtId="0" fontId="67" fillId="16" borderId="74" xfId="0" applyFont="1" applyFill="1" applyBorder="1" applyAlignment="1">
      <alignment horizontal="center" vertical="center" wrapText="1" readingOrder="1"/>
    </xf>
    <xf numFmtId="0" fontId="67" fillId="16" borderId="75" xfId="0" applyFont="1" applyFill="1" applyBorder="1" applyAlignment="1">
      <alignment horizontal="center" vertical="center" wrapText="1" readingOrder="1"/>
    </xf>
    <xf numFmtId="0" fontId="67" fillId="16" borderId="76" xfId="0" applyFont="1" applyFill="1" applyBorder="1" applyAlignment="1">
      <alignment horizontal="center" vertical="center" wrapText="1" readingOrder="1"/>
    </xf>
    <xf numFmtId="0" fontId="67" fillId="16" borderId="77" xfId="0" applyFont="1" applyFill="1" applyBorder="1" applyAlignment="1">
      <alignment horizontal="center" vertical="center" wrapText="1" readingOrder="1"/>
    </xf>
    <xf numFmtId="0" fontId="67" fillId="15" borderId="70" xfId="0" applyFont="1" applyFill="1" applyBorder="1" applyAlignment="1">
      <alignment horizontal="center" vertical="center" wrapText="1" readingOrder="1"/>
    </xf>
    <xf numFmtId="0" fontId="67" fillId="15" borderId="71" xfId="0" applyFont="1" applyFill="1" applyBorder="1" applyAlignment="1">
      <alignment horizontal="center" vertical="center" wrapText="1" readingOrder="1"/>
    </xf>
    <xf numFmtId="0" fontId="67" fillId="15" borderId="73" xfId="0" applyFont="1" applyFill="1" applyBorder="1" applyAlignment="1">
      <alignment horizontal="center" vertical="center" wrapText="1" readingOrder="1"/>
    </xf>
    <xf numFmtId="0" fontId="67" fillId="15" borderId="0" xfId="0" applyFont="1" applyFill="1" applyAlignment="1">
      <alignment horizontal="center" vertical="center" wrapText="1" readingOrder="1"/>
    </xf>
    <xf numFmtId="0" fontId="67" fillId="15" borderId="75" xfId="0" applyFont="1" applyFill="1" applyBorder="1" applyAlignment="1">
      <alignment horizontal="center" vertical="center" wrapText="1" readingOrder="1"/>
    </xf>
    <xf numFmtId="0" fontId="67"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0" fontId="0" fillId="0" borderId="79"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0" fillId="3" borderId="79" xfId="0" applyFill="1" applyBorder="1" applyAlignment="1">
      <alignment horizontal="center" vertical="center" wrapText="1"/>
    </xf>
    <xf numFmtId="0" fontId="0" fillId="3" borderId="78" xfId="0" applyFill="1" applyBorder="1" applyAlignment="1">
      <alignment horizontal="center" vertical="center" wrapText="1"/>
    </xf>
    <xf numFmtId="0" fontId="0" fillId="3" borderId="60" xfId="0" applyFill="1" applyBorder="1" applyAlignment="1">
      <alignment horizontal="center" vertical="center" wrapText="1"/>
    </xf>
    <xf numFmtId="0" fontId="60" fillId="0" borderId="79" xfId="0" applyFont="1" applyBorder="1" applyAlignment="1">
      <alignment horizontal="center" vertical="center" wrapText="1"/>
    </xf>
    <xf numFmtId="0" fontId="60" fillId="0" borderId="78" xfId="0" applyFont="1" applyBorder="1" applyAlignment="1">
      <alignment horizontal="center" vertical="center" wrapText="1"/>
    </xf>
    <xf numFmtId="0" fontId="60" fillId="0" borderId="60" xfId="0" applyFont="1" applyBorder="1" applyAlignment="1">
      <alignment horizontal="center" vertical="center" wrapText="1"/>
    </xf>
    <xf numFmtId="9" fontId="0" fillId="0" borderId="60" xfId="0" applyNumberFormat="1" applyBorder="1" applyAlignment="1">
      <alignment horizontal="center" vertical="center" wrapText="1"/>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center" vertical="center"/>
    </xf>
    <xf numFmtId="0" fontId="7" fillId="3" borderId="1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0" fillId="0" borderId="79"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0" fillId="3" borderId="13" xfId="0" applyFill="1" applyBorder="1" applyAlignment="1">
      <alignment horizontal="center" vertical="center" wrapText="1"/>
    </xf>
    <xf numFmtId="0" fontId="50" fillId="0" borderId="79" xfId="0" applyFont="1" applyBorder="1" applyAlignment="1">
      <alignment horizontal="center" vertical="center" wrapText="1"/>
    </xf>
    <xf numFmtId="0" fontId="50" fillId="0" borderId="78" xfId="0" applyFont="1" applyBorder="1" applyAlignment="1">
      <alignment horizontal="center" vertical="center" wrapText="1"/>
    </xf>
    <xf numFmtId="0" fontId="50" fillId="0" borderId="60" xfId="0" applyFont="1" applyBorder="1" applyAlignment="1">
      <alignment horizontal="center" vertical="center" wrapText="1"/>
    </xf>
    <xf numFmtId="0" fontId="4" fillId="4" borderId="80" xfId="0" applyFont="1" applyFill="1" applyBorder="1" applyAlignment="1">
      <alignment horizontal="center" vertical="center"/>
    </xf>
    <xf numFmtId="14" fontId="0" fillId="0" borderId="79" xfId="0" applyNumberFormat="1"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0" fillId="3" borderId="79" xfId="0" applyFill="1" applyBorder="1" applyAlignment="1">
      <alignment horizontal="left" vertical="center" wrapText="1"/>
    </xf>
    <xf numFmtId="0" fontId="0" fillId="3" borderId="78" xfId="0" applyFill="1" applyBorder="1" applyAlignment="1">
      <alignment horizontal="left" vertical="center" wrapText="1"/>
    </xf>
    <xf numFmtId="0" fontId="0" fillId="3" borderId="60" xfId="0" applyFill="1" applyBorder="1" applyAlignment="1">
      <alignment horizontal="left" vertical="center" wrapText="1"/>
    </xf>
    <xf numFmtId="14" fontId="0" fillId="0" borderId="78" xfId="0" applyNumberFormat="1" applyBorder="1" applyAlignment="1">
      <alignment horizontal="center" vertical="center" wrapText="1"/>
    </xf>
    <xf numFmtId="14" fontId="0" fillId="0" borderId="60" xfId="0" applyNumberFormat="1" applyBorder="1" applyAlignment="1">
      <alignment horizontal="center" vertical="center" wrapText="1"/>
    </xf>
    <xf numFmtId="0" fontId="32" fillId="0" borderId="95" xfId="0"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14" fontId="32" fillId="0" borderId="95" xfId="0" applyNumberFormat="1"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1" fontId="69" fillId="0" borderId="85" xfId="0" applyNumberFormat="1" applyFont="1" applyBorder="1" applyAlignment="1">
      <alignment horizontal="center" vertical="center"/>
    </xf>
    <xf numFmtId="0" fontId="69" fillId="0" borderId="13" xfId="0" applyFont="1" applyBorder="1" applyAlignment="1">
      <alignment horizontal="center" vertical="center"/>
    </xf>
    <xf numFmtId="0" fontId="69" fillId="0" borderId="65" xfId="0" applyFont="1" applyBorder="1" applyAlignment="1">
      <alignment horizontal="center" vertical="center"/>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69" fillId="0" borderId="95" xfId="0" applyFont="1" applyBorder="1" applyAlignment="1" applyProtection="1">
      <alignment horizontal="center" vertical="center" wrapText="1"/>
      <protection locked="0"/>
    </xf>
    <xf numFmtId="0" fontId="69" fillId="0" borderId="78" xfId="0" applyFont="1" applyBorder="1" applyAlignment="1" applyProtection="1">
      <alignment horizontal="center" vertical="center" wrapText="1"/>
      <protection locked="0"/>
    </xf>
    <xf numFmtId="0" fontId="69" fillId="0" borderId="98" xfId="0" applyFont="1" applyBorder="1" applyAlignment="1" applyProtection="1">
      <alignment horizontal="center" vertical="center" wrapText="1"/>
      <protection locked="0"/>
    </xf>
    <xf numFmtId="0" fontId="69" fillId="0" borderId="95" xfId="0" applyFont="1" applyBorder="1" applyAlignment="1" applyProtection="1">
      <alignment horizontal="center" vertical="center"/>
      <protection locked="0"/>
    </xf>
    <xf numFmtId="0" fontId="69" fillId="0" borderId="78" xfId="0" applyFont="1" applyBorder="1" applyAlignment="1" applyProtection="1">
      <alignment horizontal="center" vertical="center"/>
      <protection locked="0"/>
    </xf>
    <xf numFmtId="0" fontId="69" fillId="0" borderId="98" xfId="0" applyFont="1" applyBorder="1" applyAlignment="1" applyProtection="1">
      <alignment horizontal="center" vertical="center"/>
      <protection locked="0"/>
    </xf>
    <xf numFmtId="0" fontId="69" fillId="0" borderId="85" xfId="0" applyFont="1" applyBorder="1" applyAlignment="1" applyProtection="1">
      <alignment horizontal="center" vertical="center"/>
      <protection locked="0"/>
    </xf>
    <xf numFmtId="0" fontId="69" fillId="0" borderId="13"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69" fillId="0" borderId="94" xfId="0" applyNumberFormat="1" applyFont="1" applyBorder="1" applyAlignment="1" applyProtection="1">
      <alignment horizontal="center" vertical="center" wrapText="1"/>
      <protection locked="0"/>
    </xf>
    <xf numFmtId="1" fontId="69" fillId="0" borderId="96" xfId="0" applyNumberFormat="1" applyFont="1" applyBorder="1" applyAlignment="1" applyProtection="1">
      <alignment horizontal="center" vertical="center" wrapText="1"/>
      <protection locked="0"/>
    </xf>
    <xf numFmtId="1" fontId="69" fillId="0" borderId="97" xfId="0" applyNumberFormat="1" applyFont="1" applyBorder="1" applyAlignment="1" applyProtection="1">
      <alignment horizontal="center" vertical="center" wrapText="1"/>
      <protection locked="0"/>
    </xf>
    <xf numFmtId="1" fontId="69" fillId="0" borderId="95" xfId="0" applyNumberFormat="1" applyFont="1" applyBorder="1" applyAlignment="1" applyProtection="1">
      <alignment horizontal="center" vertical="center" wrapText="1"/>
      <protection locked="0"/>
    </xf>
    <xf numFmtId="0" fontId="0" fillId="0" borderId="98" xfId="0" applyBorder="1" applyAlignment="1">
      <alignment horizontal="center" vertical="center" wrapText="1"/>
    </xf>
    <xf numFmtId="0" fontId="69" fillId="0" borderId="95" xfId="0" applyFont="1" applyBorder="1" applyAlignment="1" applyProtection="1">
      <alignment horizontal="left" vertical="center" wrapText="1"/>
      <protection locked="0"/>
    </xf>
    <xf numFmtId="0" fontId="69" fillId="0" borderId="78" xfId="0" applyFont="1" applyBorder="1" applyAlignment="1" applyProtection="1">
      <alignment horizontal="left" vertical="center" wrapText="1"/>
      <protection locked="0"/>
    </xf>
    <xf numFmtId="0" fontId="69" fillId="0" borderId="98" xfId="0" applyFont="1" applyBorder="1" applyAlignment="1" applyProtection="1">
      <alignment horizontal="left" vertical="center" wrapText="1"/>
      <protection locked="0"/>
    </xf>
    <xf numFmtId="0" fontId="2" fillId="3" borderId="5" xfId="0" applyFont="1" applyFill="1" applyBorder="1" applyAlignment="1" applyProtection="1">
      <alignment horizontal="left" vertical="center"/>
      <protection locked="0"/>
    </xf>
    <xf numFmtId="0" fontId="72" fillId="4" borderId="2" xfId="0" applyFont="1" applyFill="1" applyBorder="1" applyAlignment="1">
      <alignment horizontal="center" vertical="center" wrapText="1"/>
    </xf>
    <xf numFmtId="0" fontId="72" fillId="4" borderId="102" xfId="0" applyFont="1" applyFill="1" applyBorder="1" applyAlignment="1">
      <alignment horizontal="center" vertical="center" wrapText="1"/>
    </xf>
    <xf numFmtId="0" fontId="72" fillId="4" borderId="0" xfId="0" applyFont="1" applyFill="1" applyAlignment="1">
      <alignment horizontal="center" vertical="center" wrapText="1"/>
    </xf>
    <xf numFmtId="0" fontId="72" fillId="4" borderId="87" xfId="0" applyFont="1" applyFill="1" applyBorder="1" applyAlignment="1">
      <alignment horizontal="center" vertical="center" wrapText="1"/>
    </xf>
    <xf numFmtId="0" fontId="70" fillId="4" borderId="91" xfId="0" applyFont="1" applyFill="1" applyBorder="1" applyAlignment="1">
      <alignment horizontal="center" vertical="center"/>
    </xf>
    <xf numFmtId="0" fontId="70" fillId="4" borderId="101" xfId="0" applyFont="1" applyFill="1" applyBorder="1" applyAlignment="1">
      <alignment horizontal="center" vertical="center"/>
    </xf>
    <xf numFmtId="0" fontId="70" fillId="4" borderId="92" xfId="0" applyFont="1" applyFill="1" applyBorder="1" applyAlignment="1">
      <alignment horizontal="center" vertical="center"/>
    </xf>
    <xf numFmtId="0" fontId="70" fillId="20" borderId="89" xfId="0" applyFont="1" applyFill="1" applyBorder="1" applyAlignment="1" applyProtection="1">
      <alignment horizontal="center" vertical="center" wrapText="1"/>
      <protection locked="0"/>
    </xf>
    <xf numFmtId="0" fontId="70" fillId="4" borderId="89" xfId="0" applyFont="1" applyFill="1" applyBorder="1" applyAlignment="1" applyProtection="1">
      <alignment horizontal="center" vertical="center" wrapText="1"/>
      <protection locked="0"/>
    </xf>
    <xf numFmtId="0" fontId="71" fillId="4" borderId="90" xfId="0" applyFont="1" applyFill="1" applyBorder="1" applyAlignment="1">
      <alignment horizontal="center" vertical="center" wrapText="1"/>
    </xf>
    <xf numFmtId="0" fontId="71" fillId="4" borderId="93" xfId="0" applyFont="1" applyFill="1" applyBorder="1" applyAlignment="1">
      <alignment horizontal="center" vertical="center" wrapText="1"/>
    </xf>
    <xf numFmtId="0" fontId="71" fillId="4" borderId="91" xfId="0" applyFont="1" applyFill="1" applyBorder="1" applyAlignment="1">
      <alignment horizontal="center" vertical="center" wrapText="1"/>
    </xf>
    <xf numFmtId="0" fontId="71" fillId="4" borderId="92" xfId="0" applyFont="1" applyFill="1" applyBorder="1" applyAlignment="1">
      <alignment horizontal="center" vertical="center" wrapText="1"/>
    </xf>
    <xf numFmtId="0" fontId="70" fillId="4" borderId="91" xfId="0" applyFont="1" applyFill="1" applyBorder="1" applyAlignment="1" applyProtection="1">
      <alignment horizontal="center" vertical="center" wrapText="1"/>
      <protection locked="0"/>
    </xf>
    <xf numFmtId="0" fontId="64" fillId="21" borderId="99" xfId="0" applyFont="1" applyFill="1" applyBorder="1" applyAlignment="1">
      <alignment horizontal="center"/>
    </xf>
    <xf numFmtId="0" fontId="64" fillId="21" borderId="100" xfId="0" applyFont="1" applyFill="1" applyBorder="1" applyAlignment="1">
      <alignment horizontal="center"/>
    </xf>
    <xf numFmtId="1" fontId="69" fillId="0" borderId="78" xfId="0" applyNumberFormat="1" applyFont="1" applyBorder="1" applyAlignment="1" applyProtection="1">
      <alignment horizontal="center" vertical="center" wrapText="1"/>
      <protection locked="0"/>
    </xf>
    <xf numFmtId="1" fontId="69" fillId="0" borderId="98" xfId="0" applyNumberFormat="1" applyFont="1" applyBorder="1" applyAlignment="1" applyProtection="1">
      <alignment horizontal="center" vertical="center" wrapText="1"/>
      <protection locked="0"/>
    </xf>
    <xf numFmtId="0" fontId="32" fillId="0" borderId="95" xfId="0" applyFont="1" applyBorder="1" applyAlignment="1">
      <alignment horizontal="left" vertical="center" wrapText="1"/>
    </xf>
    <xf numFmtId="0" fontId="32" fillId="0" borderId="78" xfId="0" applyFont="1" applyBorder="1" applyAlignment="1">
      <alignment horizontal="left" vertical="center" wrapText="1"/>
    </xf>
    <xf numFmtId="0" fontId="32" fillId="0" borderId="98" xfId="0" applyFont="1" applyBorder="1" applyAlignment="1">
      <alignment horizontal="left" vertical="center" wrapText="1"/>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32" fillId="0" borderId="95" xfId="0" applyFont="1" applyBorder="1" applyAlignment="1">
      <alignment horizontal="left"/>
    </xf>
    <xf numFmtId="0" fontId="32" fillId="0" borderId="78" xfId="0" applyFont="1" applyBorder="1" applyAlignment="1">
      <alignment horizontal="left"/>
    </xf>
    <xf numFmtId="0" fontId="32" fillId="0" borderId="98" xfId="0" applyFont="1" applyBorder="1" applyAlignment="1">
      <alignment horizontal="left"/>
    </xf>
    <xf numFmtId="14" fontId="32" fillId="0" borderId="95" xfId="0" applyNumberFormat="1" applyFont="1" applyBorder="1" applyAlignment="1">
      <alignment horizontal="center" vertical="center" wrapText="1"/>
    </xf>
    <xf numFmtId="14" fontId="32" fillId="0" borderId="78" xfId="0" applyNumberFormat="1" applyFont="1" applyBorder="1" applyAlignment="1">
      <alignment horizontal="center" vertical="center" wrapText="1"/>
    </xf>
    <xf numFmtId="14" fontId="32" fillId="0" borderId="98" xfId="0" applyNumberFormat="1" applyFont="1" applyBorder="1" applyAlignment="1">
      <alignment horizontal="center" vertical="center" wrapText="1"/>
    </xf>
    <xf numFmtId="0" fontId="32" fillId="0" borderId="95" xfId="0" applyFont="1" applyFill="1" applyBorder="1" applyAlignment="1">
      <alignment horizontal="center" vertical="center" wrapText="1"/>
    </xf>
    <xf numFmtId="0" fontId="32" fillId="0" borderId="78" xfId="0" applyFont="1" applyFill="1" applyBorder="1" applyAlignment="1">
      <alignment horizontal="center" vertical="center" wrapText="1"/>
    </xf>
    <xf numFmtId="0" fontId="32" fillId="0" borderId="98" xfId="0" applyFont="1" applyFill="1" applyBorder="1" applyAlignment="1">
      <alignment horizontal="center" vertical="center" wrapText="1"/>
    </xf>
    <xf numFmtId="0" fontId="75" fillId="0" borderId="95" xfId="0" applyFont="1" applyBorder="1" applyAlignment="1">
      <alignment horizontal="center"/>
    </xf>
    <xf numFmtId="0" fontId="75" fillId="0" borderId="78" xfId="0" applyFont="1" applyBorder="1" applyAlignment="1">
      <alignment horizontal="center"/>
    </xf>
    <xf numFmtId="0" fontId="75" fillId="0" borderId="98" xfId="0" applyFont="1" applyBorder="1" applyAlignment="1">
      <alignment horizontal="center"/>
    </xf>
    <xf numFmtId="0" fontId="50" fillId="0" borderId="95" xfId="0" applyFont="1" applyBorder="1" applyAlignment="1">
      <alignment horizontal="center" vertical="center"/>
    </xf>
    <xf numFmtId="0" fontId="50" fillId="0" borderId="78" xfId="0" applyFont="1" applyBorder="1" applyAlignment="1">
      <alignment horizontal="center" vertical="center"/>
    </xf>
    <xf numFmtId="0" fontId="50" fillId="0" borderId="98" xfId="0" applyFont="1" applyBorder="1" applyAlignment="1">
      <alignment horizontal="center" vertical="center"/>
    </xf>
    <xf numFmtId="0" fontId="75" fillId="0" borderId="95" xfId="0" applyFont="1" applyBorder="1" applyAlignment="1">
      <alignment horizontal="center" vertical="center"/>
    </xf>
    <xf numFmtId="0" fontId="75" fillId="0" borderId="78" xfId="0" applyFont="1" applyBorder="1" applyAlignment="1">
      <alignment horizontal="center" vertical="center"/>
    </xf>
    <xf numFmtId="0" fontId="75" fillId="0" borderId="98" xfId="0" applyFont="1" applyBorder="1" applyAlignment="1">
      <alignment horizontal="center" vertical="center"/>
    </xf>
  </cellXfs>
  <cellStyles count="3">
    <cellStyle name="Normal" xfId="0" builtinId="0"/>
    <cellStyle name="Normal - Style1 2" xfId="1" xr:uid="{00000000-0005-0000-0000-000001000000}"/>
    <cellStyle name="Normal 2 2" xfId="2" xr:uid="{00000000-0005-0000-0000-000002000000}"/>
  </cellStyles>
  <dxfs count="1027">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ill>
        <patternFill>
          <bgColor rgb="FFFF0000"/>
        </patternFill>
      </fill>
    </dxf>
    <dxf>
      <fill>
        <patternFill>
          <bgColor rgb="FFFFC000"/>
        </patternFill>
      </fill>
    </dxf>
    <dxf>
      <font>
        <color theme="1"/>
      </font>
      <fill>
        <patternFill>
          <bgColor rgb="FF92D050"/>
        </patternFill>
      </fill>
    </dxf>
    <dxf>
      <font>
        <color theme="1"/>
      </font>
      <fill>
        <patternFill>
          <bgColor theme="7" tint="0.39994506668294322"/>
        </patternFill>
      </fill>
    </dxf>
    <dxf>
      <fill>
        <patternFill>
          <bgColor rgb="FFFFC000"/>
        </patternFill>
      </fill>
    </dxf>
    <dxf>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FF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auto="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ill>
        <patternFill>
          <bgColor rgb="FFFFC7CE"/>
        </patternFill>
      </fill>
    </dxf>
    <dxf>
      <fill>
        <patternFill>
          <bgColor theme="9"/>
        </patternFill>
      </fill>
    </dxf>
    <dxf>
      <fill>
        <patternFill>
          <bgColor theme="9"/>
        </patternFill>
      </fill>
    </dxf>
    <dxf>
      <font>
        <color rgb="FF9C0006"/>
      </font>
      <fill>
        <patternFill>
          <bgColor rgb="FFFFC7CE"/>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theme="1"/>
      </font>
      <fill>
        <patternFill>
          <bgColor rgb="FFFFC000"/>
        </patternFill>
      </fill>
    </dxf>
    <dxf>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ont>
        <color rgb="FF9C5700"/>
      </font>
      <fill>
        <patternFill>
          <bgColor rgb="FFFFEB9C"/>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theme="7" tint="0.59996337778862885"/>
        </patternFill>
      </fill>
    </dxf>
    <dxf>
      <font>
        <color rgb="FF9C0006"/>
      </font>
      <fill>
        <patternFill>
          <bgColor rgb="FFFFC7CE"/>
        </patternFill>
      </fill>
    </dxf>
    <dxf>
      <fill>
        <patternFill>
          <bgColor theme="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font>
      <fill>
        <patternFill>
          <bgColor rgb="FFFF0000"/>
        </patternFill>
      </fill>
    </dxf>
    <dxf>
      <font>
        <color theme="1"/>
      </font>
      <fill>
        <patternFill>
          <bgColor rgb="FFFFC000"/>
        </patternFill>
      </fill>
    </dxf>
    <dxf>
      <font>
        <color auto="1"/>
      </font>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ill>
        <patternFill>
          <bgColor theme="9"/>
        </patternFill>
      </fill>
    </dxf>
    <dxf>
      <font>
        <color rgb="FF9C0006"/>
      </font>
      <fill>
        <patternFill>
          <bgColor rgb="FFFFC7CE"/>
        </patternFill>
      </fill>
    </dxf>
    <dxf>
      <font>
        <color theme="1"/>
      </font>
      <fill>
        <patternFill>
          <bgColor rgb="FF92D050"/>
        </patternFill>
      </fill>
    </dxf>
    <dxf>
      <fill>
        <patternFill>
          <bgColor theme="7" tint="0.39994506668294322"/>
        </patternFill>
      </fill>
    </dxf>
    <dxf>
      <font>
        <color theme="1"/>
      </font>
      <fill>
        <patternFill>
          <bgColor rgb="FF00B05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rgb="FF9C0006"/>
      </font>
      <fill>
        <patternFill>
          <bgColor rgb="FFFFC7CE"/>
        </patternFill>
      </fill>
    </dxf>
    <dxf>
      <font>
        <color auto="1"/>
      </font>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ill>
        <patternFill>
          <bgColor theme="9"/>
        </patternFill>
      </fill>
    </dxf>
    <dxf>
      <fill>
        <patternFill>
          <bgColor theme="9"/>
        </patternFill>
      </fill>
    </dxf>
    <dxf>
      <fill>
        <patternFill>
          <bgColor rgb="FFFFC7CE"/>
        </patternFill>
      </fill>
    </dxf>
    <dxf>
      <font>
        <color rgb="FF9C0006"/>
      </font>
      <fill>
        <patternFill>
          <bgColor rgb="FFFFC7CE"/>
        </patternFill>
      </fill>
    </dxf>
    <dxf>
      <fill>
        <patternFill>
          <bgColor theme="7" tint="0.39994506668294322"/>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pivotCacheDefinition" Target="pivotCache/pivotCacheDefinition1.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00000000-0008-0000-0000-000005000000}"/>
            </a:ext>
          </a:extLst>
        </xdr:cNvPr>
        <xdr:cNvGrpSpPr>
          <a:grpSpLocks/>
        </xdr:cNvGrpSpPr>
      </xdr:nvGrpSpPr>
      <xdr:grpSpPr bwMode="auto">
        <a:xfrm>
          <a:off x="7007225" y="260350"/>
          <a:ext cx="677862" cy="592931"/>
          <a:chOff x="2381" y="720"/>
          <a:chExt cx="3154" cy="65"/>
        </a:xfrm>
      </xdr:grpSpPr>
      <xdr:pic>
        <xdr:nvPicPr>
          <xdr:cNvPr id="6" name="6 Imagen">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00000000-0008-0000-0000-000008000000}"/>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0D042B69-BDE4-40C2-805B-C397B1AF53DB}"/>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4AD6DEBF-0AA9-4F66-88A2-6BC2298F0560}"/>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7F61D84B-531D-4935-9CAD-B26B620940ED}"/>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94721848-4ACE-42BF-B782-005C4C7A1421}"/>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6D37FC42-B0E9-470F-88E2-EACF52FA74E7}"/>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8C0F4BD2-EE43-4A6E-9460-371C99030D9D}"/>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1119093</xdr:colOff>
      <xdr:row>3</xdr:row>
      <xdr:rowOff>3227</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Rama%20Judicial\Informe%20de%20Gestion\Asistencia%20legal\Descarago%203%20y%204%20TRimestre\Matriz%20de%20Riesgos%20-%20ASISTENCIA%20LEGAL%202022%203%20Y%204%20TRIMESTRE%20(A&#209;O%20COMPLE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Instructivo"/>
      <sheetName val="Clasificación Riesgo"/>
      <sheetName val="Tabla probabilidad"/>
      <sheetName val="Tabla Impacto"/>
      <sheetName val="Tabla Valoración de Controles"/>
      <sheetName val="Matriz de Calor"/>
      <sheetName val="Hoja1"/>
      <sheetName val="LISTA"/>
      <sheetName val="Mapa Final"/>
      <sheetName val="Seguimiento 1 Trimestre"/>
      <sheetName val="Seguimiento 2 Trimestre "/>
      <sheetName val="Seguimiento 3 Trimestre"/>
      <sheetName val="Seguimiento 4 Trimestre"/>
      <sheetName val="Seguimiento 3 Trimestre "/>
      <sheetName val="Seguimiento 4 Trimestre  "/>
    </sheetNames>
    <sheetDataSet>
      <sheetData sheetId="0"/>
      <sheetData sheetId="1"/>
      <sheetData sheetId="2"/>
      <sheetData sheetId="3"/>
      <sheetData sheetId="4"/>
      <sheetData sheetId="5"/>
      <sheetData sheetId="6"/>
      <sheetData sheetId="7"/>
      <sheetData sheetId="8"/>
      <sheetData sheetId="9"/>
      <sheetData sheetId="10"/>
      <sheetData sheetId="11">
        <row r="4">
          <cell r="D4" t="str">
            <v>Asistencia Legal</v>
          </cell>
        </row>
        <row r="5">
          <cell r="D5" t="str">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ell>
        </row>
        <row r="6">
          <cell r="D6" t="str">
            <v>Nivel Nacional</v>
          </cell>
        </row>
        <row r="10">
          <cell r="A10">
            <v>1</v>
          </cell>
          <cell r="B10" t="str">
            <v>Incumplimiento de las actuaciones judiciales o administrativas dentro del término legal.</v>
          </cell>
          <cell r="C10" t="str">
            <v>Incumplimiento de las metas establecidas</v>
          </cell>
          <cell r="D10" t="str">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ell>
          <cell r="E10" t="str">
            <v xml:space="preserve">Falencias en la planeación y control por falta de personal y alto volumen de trabajo </v>
          </cell>
          <cell r="F10" t="str">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ell>
          <cell r="G10" t="str">
            <v>Ejecución y Administración de Procesos</v>
          </cell>
          <cell r="I10" t="str">
            <v>Media</v>
          </cell>
          <cell r="L10" t="str">
            <v>Moderado</v>
          </cell>
          <cell r="N10" t="str">
            <v>Moderado</v>
          </cell>
          <cell r="AA10" t="str">
            <v>Baja</v>
          </cell>
          <cell r="AE10" t="str">
            <v>Moderado</v>
          </cell>
          <cell r="AG10" t="str">
            <v>Moderado</v>
          </cell>
          <cell r="AH10" t="str">
            <v>Aceptar</v>
          </cell>
        </row>
        <row r="22">
          <cell r="A22">
            <v>2</v>
          </cell>
          <cell r="B22" t="str">
            <v>Deficiencias en la calidad de la sustentación y argumentación de las actuaciones.</v>
          </cell>
          <cell r="C22" t="str">
            <v>Incumplimiento de las metas establecidas</v>
          </cell>
          <cell r="E22" t="str">
            <v>Falencias en la implementación de directrices e insuficiencia de personal con perfiles profesionales</v>
          </cell>
          <cell r="F22" t="str">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ell>
          <cell r="G22" t="str">
            <v>Ejecución y Administración de Procesos</v>
          </cell>
          <cell r="I22" t="str">
            <v>Media</v>
          </cell>
          <cell r="L22" t="str">
            <v>Moderado</v>
          </cell>
          <cell r="N22" t="str">
            <v>Moderado</v>
          </cell>
          <cell r="AA22" t="str">
            <v>Baja</v>
          </cell>
          <cell r="AE22" t="str">
            <v>Moderado</v>
          </cell>
          <cell r="AG22" t="str">
            <v>Moderado</v>
          </cell>
          <cell r="AH22" t="str">
            <v>Aceptar</v>
          </cell>
        </row>
        <row r="26">
          <cell r="B26" t="str">
            <v>Corrupción</v>
          </cell>
          <cell r="C26" t="str">
            <v>Reputacional(Corrupción)</v>
          </cell>
          <cell r="D26" t="str">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ell>
          <cell r="E26" t="str">
            <v>Carencia de transparencia, imparcialidad, moralidad y ética Judicial</v>
          </cell>
          <cell r="F26" t="str">
            <v xml:space="preserve">Posibilidad de ocurrencia de actos indebidos de  los servidores judiciales debido a la carencia de transparencia, imparcialidad, moralidad y ética Judicial </v>
          </cell>
          <cell r="G26" t="str">
            <v>Fraude Interno</v>
          </cell>
          <cell r="I26" t="str">
            <v>Alta</v>
          </cell>
          <cell r="L26" t="str">
            <v>Mayor</v>
          </cell>
          <cell r="N26" t="str">
            <v xml:space="preserve">Alto </v>
          </cell>
          <cell r="AA26" t="str">
            <v>Media</v>
          </cell>
          <cell r="AE26" t="str">
            <v>Moderado</v>
          </cell>
          <cell r="AG26" t="str">
            <v>Moderado</v>
          </cell>
          <cell r="AH26" t="str">
            <v>Aceptar</v>
          </cell>
        </row>
        <row r="30">
          <cell r="B30" t="str">
            <v>Interrupción o demora en el proceso de 
Asistencia legal</v>
          </cell>
          <cell r="C30" t="str">
            <v>Incumplimiento de las metas establecidas</v>
          </cell>
          <cell r="D30" t="str">
            <v xml:space="preserve">1. Paros/movilizaciones que afectan el proceso
2. Disturbios o hechos violentos
3.Decreto de estado de emergencia económica y social
4.Emergencias Ambientales
6. Fallas técnologicas </v>
          </cell>
          <cell r="E30" t="str">
            <v>Sucesos de fuerza mayor que imposibilitan el cumplimiento de las actividades asociadas al proceso</v>
          </cell>
          <cell r="F30" t="str">
            <v>Posibilidad de incumplimiento de las metas establecidas ocasionada por sucesos de fuerza mayor que imposibilitan el cumplimiento de las actividades asociadas al proceso afectando la prestación oportuna de las actividades a cargo del proceso de asistencial legal</v>
          </cell>
          <cell r="G30" t="str">
            <v>Ejecución y Administración de Procesos</v>
          </cell>
          <cell r="I30" t="str">
            <v>Media</v>
          </cell>
          <cell r="L30" t="str">
            <v>Moderado</v>
          </cell>
          <cell r="N30" t="str">
            <v>Moderado</v>
          </cell>
          <cell r="AA30" t="str">
            <v>Baja</v>
          </cell>
          <cell r="AE30" t="str">
            <v>Moderado</v>
          </cell>
          <cell r="AG30" t="str">
            <v>Moderado</v>
          </cell>
          <cell r="AH30" t="str">
            <v>Aceptar</v>
          </cell>
        </row>
      </sheetData>
      <sheetData sheetId="12"/>
      <sheetData sheetId="13"/>
      <sheetData sheetId="14"/>
      <sheetData sheetId="15"/>
      <sheetData sheetId="16"/>
      <sheetData sheetId="17"/>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026">
      <pivotArea field="1" type="button" dataOnly="0" labelOnly="1" outline="0" axis="axisRow" fieldPosition="1"/>
    </format>
    <format dxfId="1025">
      <pivotArea dataOnly="0" labelOnly="1" outline="0" fieldPosition="0">
        <references count="1">
          <reference field="0" count="1">
            <x v="0"/>
          </reference>
        </references>
      </pivotArea>
    </format>
    <format dxfId="1024">
      <pivotArea dataOnly="0" labelOnly="1" outline="0" fieldPosition="0">
        <references count="1">
          <reference field="0" count="1">
            <x v="1"/>
          </reference>
        </references>
      </pivotArea>
    </format>
    <format dxfId="1023">
      <pivotArea dataOnly="0" labelOnly="1" outline="0" fieldPosition="0">
        <references count="2">
          <reference field="0" count="1" selected="0">
            <x v="0"/>
          </reference>
          <reference field="1" count="5">
            <x v="0"/>
            <x v="6"/>
            <x v="7"/>
            <x v="8"/>
            <x v="9"/>
          </reference>
        </references>
      </pivotArea>
    </format>
    <format dxfId="1022">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021" dataDxfId="1020">
  <autoFilter ref="B237:C247" xr:uid="{00000000-0009-0000-0100-000001000000}"/>
  <tableColumns count="2">
    <tableColumn id="1" xr3:uid="{00000000-0010-0000-0000-000001000000}" name="Criterios" dataDxfId="1019"/>
    <tableColumn id="2" xr3:uid="{00000000-0010-0000-0000-000002000000}" name="Subcriterios" dataDxfId="101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zoomScale="80" zoomScaleNormal="80" workbookViewId="0">
      <selection activeCell="N7" sqref="N7"/>
    </sheetView>
  </sheetViews>
  <sheetFormatPr baseColWidth="10" defaultColWidth="11.42578125" defaultRowHeight="15"/>
  <cols>
    <col min="1" max="1" width="28.140625" customWidth="1"/>
    <col min="2" max="2" width="18" customWidth="1"/>
    <col min="3" max="3" width="14.140625" style="81" customWidth="1"/>
    <col min="4" max="8" width="12.42578125" customWidth="1"/>
  </cols>
  <sheetData>
    <row r="1" spans="1:9" ht="42" customHeight="1">
      <c r="A1" s="230" t="s">
        <v>0</v>
      </c>
      <c r="B1" s="230"/>
      <c r="C1" s="230"/>
      <c r="D1" s="230"/>
      <c r="E1" s="230"/>
      <c r="F1" s="230"/>
    </row>
    <row r="5" spans="1:9">
      <c r="D5" s="90"/>
      <c r="E5" s="90"/>
      <c r="F5" s="90"/>
      <c r="G5" s="90"/>
      <c r="H5" s="90"/>
    </row>
    <row r="6" spans="1:9">
      <c r="D6" s="90"/>
      <c r="E6" s="90"/>
      <c r="F6" s="90"/>
      <c r="G6" s="90"/>
      <c r="H6" s="90"/>
    </row>
    <row r="7" spans="1:9" ht="33.75">
      <c r="A7" s="231" t="s">
        <v>1</v>
      </c>
      <c r="B7" s="231"/>
      <c r="C7" s="231"/>
      <c r="D7" s="231"/>
      <c r="E7" s="231"/>
      <c r="F7" s="231"/>
      <c r="G7" s="231"/>
      <c r="H7" s="231"/>
      <c r="I7" s="231"/>
    </row>
    <row r="9" spans="1:9" s="82" customFormat="1" ht="81.75" customHeight="1">
      <c r="A9" s="83" t="s">
        <v>2</v>
      </c>
      <c r="B9" s="232" t="s">
        <v>3</v>
      </c>
      <c r="C9" s="232"/>
      <c r="D9" s="232"/>
      <c r="E9" s="232"/>
      <c r="F9" s="232"/>
      <c r="G9" s="232"/>
      <c r="H9" s="232"/>
      <c r="I9" s="232"/>
    </row>
    <row r="10" spans="1:9" s="82" customFormat="1" ht="16.7" customHeight="1">
      <c r="A10" s="88"/>
      <c r="B10" s="89"/>
      <c r="C10" s="89"/>
      <c r="D10" s="88"/>
      <c r="E10" s="87"/>
    </row>
    <row r="11" spans="1:9" s="82" customFormat="1" ht="84" customHeight="1">
      <c r="A11" s="83" t="s">
        <v>4</v>
      </c>
      <c r="B11" s="84" t="s">
        <v>5</v>
      </c>
      <c r="C11" s="229" t="s">
        <v>6</v>
      </c>
      <c r="D11" s="229"/>
      <c r="E11" s="229"/>
      <c r="F11" s="229"/>
      <c r="G11" s="229"/>
      <c r="H11" s="229"/>
      <c r="I11" s="229"/>
    </row>
    <row r="12" spans="1:9" ht="32.25" customHeight="1">
      <c r="A12" s="86"/>
    </row>
    <row r="13" spans="1:9" ht="32.25" customHeight="1">
      <c r="A13" s="85" t="s">
        <v>7</v>
      </c>
      <c r="B13" s="229"/>
      <c r="C13" s="229"/>
      <c r="D13" s="229"/>
      <c r="E13" s="229"/>
      <c r="F13" s="229"/>
      <c r="G13" s="229"/>
      <c r="H13" s="229"/>
      <c r="I13" s="229"/>
    </row>
    <row r="14" spans="1:9" s="82" customFormat="1" ht="69" customHeight="1">
      <c r="A14" s="85" t="s">
        <v>8</v>
      </c>
      <c r="B14" s="229"/>
      <c r="C14" s="229"/>
      <c r="D14" s="229"/>
      <c r="E14" s="229"/>
      <c r="F14" s="229"/>
      <c r="G14" s="229"/>
      <c r="H14" s="229"/>
      <c r="I14" s="229"/>
    </row>
    <row r="15" spans="1:9" s="82" customFormat="1" ht="54" customHeight="1">
      <c r="A15" s="85" t="s">
        <v>9</v>
      </c>
      <c r="B15" s="229" t="s">
        <v>10</v>
      </c>
      <c r="C15" s="229"/>
      <c r="D15" s="229"/>
      <c r="E15" s="229"/>
      <c r="F15" s="229"/>
      <c r="G15" s="229"/>
      <c r="H15" s="229"/>
      <c r="I15" s="229"/>
    </row>
    <row r="16" spans="1:9" s="82" customFormat="1" ht="54" customHeight="1">
      <c r="A16" s="83" t="s">
        <v>11</v>
      </c>
      <c r="B16" s="229"/>
      <c r="C16" s="229"/>
      <c r="D16" s="229"/>
      <c r="E16" s="229"/>
      <c r="F16" s="229"/>
      <c r="G16" s="229"/>
      <c r="H16" s="229"/>
      <c r="I16" s="229"/>
    </row>
    <row r="18" spans="1:9" s="82" customFormat="1" ht="54.75" customHeight="1">
      <c r="A18" s="83" t="s">
        <v>12</v>
      </c>
      <c r="B18" s="228">
        <v>44704</v>
      </c>
      <c r="C18" s="228"/>
      <c r="D18" s="228"/>
      <c r="E18" s="228"/>
      <c r="F18" s="228"/>
      <c r="G18" s="228"/>
      <c r="H18" s="228"/>
      <c r="I18" s="228"/>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4" customWidth="1"/>
    <col min="8" max="8" width="11.42578125" style="114"/>
    <col min="9" max="9" width="18.28515625" style="114" customWidth="1"/>
    <col min="10" max="12" width="11.42578125" style="114"/>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4" t="s">
        <v>129</v>
      </c>
      <c r="H1" s="114" t="s">
        <v>122</v>
      </c>
    </row>
    <row r="4" spans="2:26">
      <c r="B4" t="s">
        <v>304</v>
      </c>
      <c r="C4" t="s">
        <v>296</v>
      </c>
      <c r="F4" t="s">
        <v>149</v>
      </c>
      <c r="G4" s="113" t="s">
        <v>305</v>
      </c>
      <c r="H4" s="113">
        <v>0.2</v>
      </c>
      <c r="I4" s="113"/>
      <c r="K4" s="113"/>
      <c r="Q4" t="s">
        <v>306</v>
      </c>
      <c r="R4" s="113">
        <v>0.5</v>
      </c>
      <c r="S4" s="114" t="s">
        <v>196</v>
      </c>
      <c r="T4" s="113">
        <v>0.3</v>
      </c>
      <c r="U4" s="114" t="s">
        <v>211</v>
      </c>
      <c r="V4" s="113">
        <v>0.4</v>
      </c>
      <c r="W4" s="114" t="s">
        <v>214</v>
      </c>
    </row>
    <row r="5" spans="2:26">
      <c r="B5" t="s">
        <v>307</v>
      </c>
      <c r="C5" t="s">
        <v>296</v>
      </c>
      <c r="F5" t="s">
        <v>172</v>
      </c>
      <c r="G5" s="113" t="s">
        <v>305</v>
      </c>
      <c r="H5" s="113">
        <v>0.2</v>
      </c>
      <c r="I5" s="113"/>
      <c r="K5" s="113"/>
      <c r="Q5" t="s">
        <v>308</v>
      </c>
      <c r="R5" s="113">
        <v>0.45</v>
      </c>
      <c r="S5" s="114" t="s">
        <v>196</v>
      </c>
      <c r="T5" s="113">
        <v>0.36</v>
      </c>
      <c r="U5" s="114" t="s">
        <v>211</v>
      </c>
      <c r="V5" s="113">
        <v>0.4</v>
      </c>
      <c r="W5" s="114" t="s">
        <v>214</v>
      </c>
    </row>
    <row r="6" spans="2:26">
      <c r="B6" t="s">
        <v>309</v>
      </c>
      <c r="C6" t="s">
        <v>214</v>
      </c>
      <c r="F6" t="s">
        <v>269</v>
      </c>
      <c r="G6" s="113" t="s">
        <v>198</v>
      </c>
      <c r="H6" s="113">
        <v>0.6</v>
      </c>
      <c r="I6" s="113" t="s">
        <v>310</v>
      </c>
      <c r="K6" s="113"/>
      <c r="Q6" t="s">
        <v>311</v>
      </c>
      <c r="R6" s="113">
        <v>0.4</v>
      </c>
      <c r="S6" s="114" t="s">
        <v>196</v>
      </c>
      <c r="T6" s="113">
        <v>0.36</v>
      </c>
      <c r="U6" s="114" t="s">
        <v>211</v>
      </c>
      <c r="V6" s="113">
        <v>0.4</v>
      </c>
      <c r="W6" s="114" t="s">
        <v>214</v>
      </c>
    </row>
    <row r="7" spans="2:26">
      <c r="B7" t="s">
        <v>312</v>
      </c>
      <c r="C7" t="s">
        <v>313</v>
      </c>
      <c r="G7" s="113"/>
      <c r="I7" s="113"/>
      <c r="K7" s="113"/>
      <c r="Q7" t="s">
        <v>314</v>
      </c>
      <c r="R7" s="113">
        <v>0.35</v>
      </c>
      <c r="S7" s="114" t="s">
        <v>198</v>
      </c>
      <c r="T7" s="113">
        <v>0.42</v>
      </c>
      <c r="U7" s="114" t="s">
        <v>211</v>
      </c>
      <c r="V7" s="113">
        <v>0.4</v>
      </c>
      <c r="W7" s="114" t="s">
        <v>214</v>
      </c>
    </row>
    <row r="8" spans="2:26">
      <c r="B8" t="s">
        <v>315</v>
      </c>
      <c r="C8" t="s">
        <v>288</v>
      </c>
      <c r="G8" s="113"/>
      <c r="I8" s="113"/>
      <c r="K8" s="113"/>
      <c r="Q8" t="s">
        <v>316</v>
      </c>
      <c r="R8" s="113">
        <v>0.35</v>
      </c>
      <c r="S8" s="114" t="s">
        <v>198</v>
      </c>
      <c r="T8" s="113">
        <v>0.6</v>
      </c>
      <c r="U8" s="114" t="s">
        <v>211</v>
      </c>
      <c r="V8" s="113">
        <v>0.26</v>
      </c>
      <c r="W8" s="114" t="s">
        <v>214</v>
      </c>
    </row>
    <row r="9" spans="2:26">
      <c r="B9" t="s">
        <v>317</v>
      </c>
      <c r="C9" t="s">
        <v>296</v>
      </c>
      <c r="G9" s="113"/>
      <c r="I9" s="113"/>
      <c r="K9" s="113"/>
      <c r="Q9" t="s">
        <v>318</v>
      </c>
      <c r="R9" s="113">
        <v>0.3</v>
      </c>
      <c r="S9" s="114" t="s">
        <v>198</v>
      </c>
      <c r="T9" s="113">
        <v>0.6</v>
      </c>
      <c r="U9" s="114" t="s">
        <v>211</v>
      </c>
      <c r="V9" s="113">
        <v>0.3</v>
      </c>
      <c r="W9" s="114" t="s">
        <v>214</v>
      </c>
    </row>
    <row r="10" spans="2:26">
      <c r="B10" t="s">
        <v>319</v>
      </c>
      <c r="C10" t="s">
        <v>214</v>
      </c>
    </row>
    <row r="11" spans="2:26">
      <c r="B11" t="s">
        <v>320</v>
      </c>
      <c r="C11" t="s">
        <v>214</v>
      </c>
      <c r="F11" t="s">
        <v>304</v>
      </c>
      <c r="G11" s="114" t="s">
        <v>194</v>
      </c>
      <c r="H11" s="113">
        <v>0.1</v>
      </c>
      <c r="I11" s="114" t="s">
        <v>305</v>
      </c>
      <c r="J11" s="113">
        <v>0.2</v>
      </c>
      <c r="K11" s="114" t="s">
        <v>296</v>
      </c>
    </row>
    <row r="12" spans="2:26">
      <c r="B12" t="s">
        <v>321</v>
      </c>
      <c r="C12" t="s">
        <v>313</v>
      </c>
      <c r="F12" t="s">
        <v>307</v>
      </c>
      <c r="G12" s="114" t="s">
        <v>194</v>
      </c>
      <c r="H12" s="113">
        <v>0.1</v>
      </c>
      <c r="I12" s="114" t="s">
        <v>211</v>
      </c>
      <c r="J12" s="113">
        <v>0.4</v>
      </c>
      <c r="K12" s="114" t="s">
        <v>296</v>
      </c>
      <c r="Q12" t="s">
        <v>121</v>
      </c>
      <c r="R12" t="s">
        <v>322</v>
      </c>
      <c r="S12" s="114" t="s">
        <v>57</v>
      </c>
      <c r="T12" t="s">
        <v>135</v>
      </c>
      <c r="U12" s="114" t="s">
        <v>136</v>
      </c>
      <c r="V12" t="s">
        <v>141</v>
      </c>
      <c r="W12" s="114" t="s">
        <v>122</v>
      </c>
      <c r="X12" t="s">
        <v>129</v>
      </c>
      <c r="Y12" s="114" t="s">
        <v>122</v>
      </c>
      <c r="Z12" t="s">
        <v>323</v>
      </c>
    </row>
    <row r="13" spans="2:26">
      <c r="B13" t="s">
        <v>324</v>
      </c>
      <c r="C13" t="s">
        <v>288</v>
      </c>
      <c r="F13" t="s">
        <v>309</v>
      </c>
      <c r="G13" s="114" t="s">
        <v>194</v>
      </c>
      <c r="H13" s="113">
        <v>0.1</v>
      </c>
      <c r="I13" s="114" t="s">
        <v>214</v>
      </c>
      <c r="J13" s="113">
        <v>0.6</v>
      </c>
      <c r="K13" s="114" t="s">
        <v>214</v>
      </c>
      <c r="Q13" t="s">
        <v>194</v>
      </c>
      <c r="R13" t="s">
        <v>305</v>
      </c>
      <c r="S13" t="s">
        <v>296</v>
      </c>
      <c r="T13" t="s">
        <v>149</v>
      </c>
      <c r="U13" t="s">
        <v>262</v>
      </c>
      <c r="V13" t="s">
        <v>194</v>
      </c>
      <c r="W13" s="112">
        <v>0.1</v>
      </c>
      <c r="X13" t="s">
        <v>305</v>
      </c>
      <c r="Y13" s="112">
        <v>0.2</v>
      </c>
      <c r="Z13" t="s">
        <v>296</v>
      </c>
    </row>
    <row r="14" spans="2:26">
      <c r="B14" t="s">
        <v>325</v>
      </c>
      <c r="C14" t="s">
        <v>214</v>
      </c>
      <c r="F14" t="s">
        <v>312</v>
      </c>
      <c r="G14" s="114" t="s">
        <v>194</v>
      </c>
      <c r="H14" s="113">
        <v>0.1</v>
      </c>
      <c r="I14" s="114" t="s">
        <v>218</v>
      </c>
      <c r="J14" s="113">
        <v>0.8</v>
      </c>
      <c r="K14" s="114" t="s">
        <v>291</v>
      </c>
      <c r="Q14" t="s">
        <v>194</v>
      </c>
      <c r="R14" t="s">
        <v>211</v>
      </c>
      <c r="S14" t="s">
        <v>296</v>
      </c>
      <c r="T14" t="s">
        <v>149</v>
      </c>
      <c r="U14" t="s">
        <v>262</v>
      </c>
      <c r="V14" t="s">
        <v>194</v>
      </c>
      <c r="W14" s="112">
        <v>0.1</v>
      </c>
      <c r="X14" t="s">
        <v>211</v>
      </c>
      <c r="Y14" s="112">
        <v>0.4</v>
      </c>
      <c r="Z14" t="s">
        <v>296</v>
      </c>
    </row>
    <row r="15" spans="2:26">
      <c r="B15" t="s">
        <v>326</v>
      </c>
      <c r="C15" t="s">
        <v>214</v>
      </c>
      <c r="F15" t="s">
        <v>315</v>
      </c>
      <c r="G15" s="114" t="s">
        <v>194</v>
      </c>
      <c r="H15" s="113">
        <v>0.1</v>
      </c>
      <c r="I15" s="114" t="s">
        <v>222</v>
      </c>
      <c r="J15" s="113">
        <v>1</v>
      </c>
      <c r="K15" s="114" t="s">
        <v>288</v>
      </c>
      <c r="Q15" t="s">
        <v>194</v>
      </c>
      <c r="R15" t="s">
        <v>214</v>
      </c>
      <c r="S15" t="s">
        <v>214</v>
      </c>
      <c r="T15" t="s">
        <v>149</v>
      </c>
      <c r="U15" t="s">
        <v>262</v>
      </c>
      <c r="V15" t="s">
        <v>194</v>
      </c>
      <c r="W15" s="112">
        <v>0.1</v>
      </c>
      <c r="X15" t="s">
        <v>214</v>
      </c>
      <c r="Y15" s="112">
        <v>0.6</v>
      </c>
      <c r="Z15" t="s">
        <v>214</v>
      </c>
    </row>
    <row r="16" spans="2:26">
      <c r="B16" t="s">
        <v>327</v>
      </c>
      <c r="C16" t="s">
        <v>214</v>
      </c>
      <c r="F16" t="s">
        <v>317</v>
      </c>
      <c r="G16" s="114" t="s">
        <v>194</v>
      </c>
      <c r="H16" s="113">
        <v>0.2</v>
      </c>
      <c r="I16" s="114" t="s">
        <v>305</v>
      </c>
      <c r="J16" s="113">
        <v>0.2</v>
      </c>
      <c r="K16" s="114" t="s">
        <v>296</v>
      </c>
      <c r="T16" t="s">
        <v>149</v>
      </c>
      <c r="U16" t="s">
        <v>262</v>
      </c>
    </row>
    <row r="17" spans="2:21">
      <c r="B17" t="s">
        <v>328</v>
      </c>
      <c r="C17" t="s">
        <v>313</v>
      </c>
      <c r="F17" t="s">
        <v>319</v>
      </c>
      <c r="G17" s="114" t="s">
        <v>194</v>
      </c>
      <c r="H17" s="113">
        <v>0.2</v>
      </c>
      <c r="I17" s="114" t="s">
        <v>211</v>
      </c>
      <c r="J17" s="113">
        <v>0.4</v>
      </c>
      <c r="K17" s="114" t="s">
        <v>296</v>
      </c>
      <c r="R17" s="113">
        <v>0.5</v>
      </c>
      <c r="S17" s="112">
        <v>0.5</v>
      </c>
      <c r="T17" t="s">
        <v>149</v>
      </c>
      <c r="U17" t="s">
        <v>262</v>
      </c>
    </row>
    <row r="18" spans="2:21">
      <c r="B18" t="s">
        <v>329</v>
      </c>
      <c r="C18" t="s">
        <v>288</v>
      </c>
      <c r="F18" t="s">
        <v>320</v>
      </c>
      <c r="G18" s="114" t="s">
        <v>194</v>
      </c>
      <c r="H18" s="113">
        <v>0.2</v>
      </c>
      <c r="I18" s="114" t="s">
        <v>214</v>
      </c>
      <c r="J18" s="113">
        <v>0.6</v>
      </c>
      <c r="K18" s="114" t="s">
        <v>214</v>
      </c>
      <c r="R18" s="113">
        <v>0.45</v>
      </c>
      <c r="S18" s="112">
        <v>0.35</v>
      </c>
      <c r="T18" t="s">
        <v>149</v>
      </c>
      <c r="U18" t="s">
        <v>262</v>
      </c>
    </row>
    <row r="19" spans="2:21">
      <c r="B19" t="s">
        <v>330</v>
      </c>
      <c r="C19" t="s">
        <v>214</v>
      </c>
      <c r="F19" t="s">
        <v>321</v>
      </c>
      <c r="G19" s="114" t="s">
        <v>194</v>
      </c>
      <c r="H19" s="113">
        <v>0.2</v>
      </c>
      <c r="I19" s="114" t="s">
        <v>218</v>
      </c>
      <c r="J19" s="113">
        <v>0.8</v>
      </c>
      <c r="K19" s="114" t="s">
        <v>291</v>
      </c>
      <c r="R19" s="113">
        <v>0.4</v>
      </c>
      <c r="T19" t="s">
        <v>149</v>
      </c>
      <c r="U19" t="s">
        <v>262</v>
      </c>
    </row>
    <row r="20" spans="2:21">
      <c r="B20" t="s">
        <v>331</v>
      </c>
      <c r="C20" t="s">
        <v>214</v>
      </c>
      <c r="F20" t="s">
        <v>324</v>
      </c>
      <c r="G20" s="114" t="s">
        <v>194</v>
      </c>
      <c r="H20" s="113">
        <v>0.2</v>
      </c>
      <c r="I20" s="114" t="s">
        <v>222</v>
      </c>
      <c r="J20" s="113">
        <v>1</v>
      </c>
      <c r="K20" s="114" t="s">
        <v>288</v>
      </c>
      <c r="R20" s="113">
        <v>0.35</v>
      </c>
      <c r="T20" t="s">
        <v>149</v>
      </c>
      <c r="U20" t="s">
        <v>262</v>
      </c>
    </row>
    <row r="21" spans="2:21">
      <c r="B21" t="s">
        <v>332</v>
      </c>
      <c r="C21" t="s">
        <v>313</v>
      </c>
      <c r="F21" t="s">
        <v>325</v>
      </c>
      <c r="G21" s="114" t="s">
        <v>196</v>
      </c>
      <c r="H21" s="113">
        <v>0.3</v>
      </c>
      <c r="I21" s="114" t="s">
        <v>305</v>
      </c>
      <c r="J21" s="113">
        <v>0.2</v>
      </c>
      <c r="K21" s="114" t="s">
        <v>296</v>
      </c>
      <c r="R21" s="113">
        <v>0.35</v>
      </c>
      <c r="T21" t="s">
        <v>149</v>
      </c>
      <c r="U21" t="s">
        <v>262</v>
      </c>
    </row>
    <row r="22" spans="2:21">
      <c r="B22" t="s">
        <v>333</v>
      </c>
      <c r="C22" t="s">
        <v>313</v>
      </c>
      <c r="F22" t="s">
        <v>326</v>
      </c>
      <c r="G22" s="114" t="s">
        <v>196</v>
      </c>
      <c r="H22" s="113">
        <v>0.3</v>
      </c>
      <c r="I22" s="114" t="s">
        <v>211</v>
      </c>
      <c r="J22" s="113">
        <v>0.4</v>
      </c>
      <c r="K22" s="114" t="s">
        <v>214</v>
      </c>
      <c r="R22" s="113">
        <v>0.3</v>
      </c>
      <c r="T22" t="s">
        <v>149</v>
      </c>
      <c r="U22" t="s">
        <v>262</v>
      </c>
    </row>
    <row r="23" spans="2:21">
      <c r="B23" t="s">
        <v>334</v>
      </c>
      <c r="C23" t="s">
        <v>288</v>
      </c>
      <c r="F23" t="s">
        <v>327</v>
      </c>
      <c r="G23" s="114" t="s">
        <v>196</v>
      </c>
      <c r="H23" s="113">
        <v>0.3</v>
      </c>
      <c r="I23" s="114" t="s">
        <v>214</v>
      </c>
      <c r="J23" s="113">
        <v>0.6</v>
      </c>
      <c r="K23" s="114" t="s">
        <v>214</v>
      </c>
      <c r="T23" t="s">
        <v>149</v>
      </c>
      <c r="U23" t="s">
        <v>262</v>
      </c>
    </row>
    <row r="24" spans="2:21">
      <c r="B24" t="s">
        <v>335</v>
      </c>
      <c r="C24" t="s">
        <v>313</v>
      </c>
      <c r="F24" t="s">
        <v>328</v>
      </c>
      <c r="G24" s="114" t="s">
        <v>196</v>
      </c>
      <c r="H24" s="113">
        <v>0.3</v>
      </c>
      <c r="I24" s="114" t="s">
        <v>218</v>
      </c>
      <c r="J24" s="113">
        <v>0.8</v>
      </c>
      <c r="K24" s="114" t="s">
        <v>291</v>
      </c>
      <c r="T24" t="s">
        <v>149</v>
      </c>
      <c r="U24" t="s">
        <v>262</v>
      </c>
    </row>
    <row r="25" spans="2:21">
      <c r="B25" t="s">
        <v>336</v>
      </c>
      <c r="C25" t="s">
        <v>313</v>
      </c>
      <c r="F25" t="s">
        <v>329</v>
      </c>
      <c r="G25" s="114" t="s">
        <v>196</v>
      </c>
      <c r="H25" s="113">
        <v>0.3</v>
      </c>
      <c r="I25" s="114" t="s">
        <v>222</v>
      </c>
      <c r="J25" s="113">
        <v>1</v>
      </c>
      <c r="K25" s="114" t="s">
        <v>288</v>
      </c>
    </row>
    <row r="26" spans="2:21">
      <c r="B26" t="s">
        <v>337</v>
      </c>
      <c r="C26" t="s">
        <v>313</v>
      </c>
      <c r="F26" t="s">
        <v>330</v>
      </c>
      <c r="G26" s="114" t="s">
        <v>196</v>
      </c>
      <c r="H26" s="113">
        <v>0.4</v>
      </c>
      <c r="I26" s="114" t="s">
        <v>305</v>
      </c>
      <c r="J26" s="113">
        <v>0.2</v>
      </c>
      <c r="K26" s="114" t="s">
        <v>296</v>
      </c>
    </row>
    <row r="27" spans="2:21">
      <c r="B27" t="s">
        <v>338</v>
      </c>
      <c r="C27" t="s">
        <v>313</v>
      </c>
      <c r="F27" t="s">
        <v>331</v>
      </c>
      <c r="G27" s="114" t="s">
        <v>196</v>
      </c>
      <c r="H27" s="113">
        <v>0.4</v>
      </c>
      <c r="I27" s="114" t="s">
        <v>211</v>
      </c>
      <c r="J27" s="113">
        <v>0.4</v>
      </c>
      <c r="K27" s="114" t="s">
        <v>214</v>
      </c>
    </row>
    <row r="28" spans="2:21">
      <c r="B28" t="s">
        <v>339</v>
      </c>
      <c r="C28" t="s">
        <v>288</v>
      </c>
      <c r="F28" t="s">
        <v>332</v>
      </c>
      <c r="G28" s="114" t="s">
        <v>196</v>
      </c>
      <c r="H28" s="113">
        <v>0.4</v>
      </c>
      <c r="I28" s="114" t="s">
        <v>214</v>
      </c>
      <c r="J28" s="113">
        <v>0.6</v>
      </c>
      <c r="K28" s="114" t="s">
        <v>214</v>
      </c>
    </row>
    <row r="29" spans="2:21">
      <c r="F29" t="s">
        <v>333</v>
      </c>
      <c r="G29" s="114" t="s">
        <v>196</v>
      </c>
      <c r="H29" s="113">
        <v>0.4</v>
      </c>
      <c r="I29" s="114" t="s">
        <v>218</v>
      </c>
      <c r="J29" s="113">
        <v>0.8</v>
      </c>
      <c r="K29" s="114" t="s">
        <v>291</v>
      </c>
    </row>
    <row r="30" spans="2:21">
      <c r="F30" t="s">
        <v>334</v>
      </c>
      <c r="G30" s="114" t="s">
        <v>196</v>
      </c>
      <c r="H30" s="113">
        <v>0.4</v>
      </c>
      <c r="I30" s="114" t="s">
        <v>222</v>
      </c>
      <c r="J30" s="113">
        <v>1</v>
      </c>
      <c r="K30" s="114" t="s">
        <v>288</v>
      </c>
    </row>
    <row r="31" spans="2:21">
      <c r="F31" t="s">
        <v>340</v>
      </c>
      <c r="G31" s="114" t="s">
        <v>198</v>
      </c>
      <c r="H31" s="113">
        <v>0.5</v>
      </c>
      <c r="I31" s="114" t="s">
        <v>305</v>
      </c>
      <c r="J31" s="113">
        <v>0.2</v>
      </c>
      <c r="K31" s="114" t="s">
        <v>214</v>
      </c>
    </row>
    <row r="32" spans="2:21">
      <c r="F32" t="s">
        <v>341</v>
      </c>
      <c r="G32" s="114" t="s">
        <v>198</v>
      </c>
      <c r="H32" s="113">
        <v>0.5</v>
      </c>
      <c r="I32" s="114" t="s">
        <v>211</v>
      </c>
      <c r="J32" s="113">
        <v>0.4</v>
      </c>
      <c r="K32" s="114" t="s">
        <v>214</v>
      </c>
    </row>
    <row r="33" spans="6:11">
      <c r="F33" t="s">
        <v>342</v>
      </c>
      <c r="G33" s="114" t="s">
        <v>198</v>
      </c>
      <c r="H33" s="113">
        <v>0.5</v>
      </c>
      <c r="I33" s="114" t="s">
        <v>214</v>
      </c>
      <c r="J33" s="113">
        <v>0.6</v>
      </c>
      <c r="K33" s="114" t="s">
        <v>214</v>
      </c>
    </row>
    <row r="34" spans="6:11">
      <c r="F34" t="s">
        <v>343</v>
      </c>
      <c r="G34" s="114" t="s">
        <v>198</v>
      </c>
      <c r="H34" s="113">
        <v>0.5</v>
      </c>
      <c r="I34" s="114" t="s">
        <v>218</v>
      </c>
      <c r="J34" s="113">
        <v>0.8</v>
      </c>
      <c r="K34" s="114" t="s">
        <v>291</v>
      </c>
    </row>
    <row r="35" spans="6:11">
      <c r="F35" t="s">
        <v>344</v>
      </c>
      <c r="G35" s="114" t="s">
        <v>198</v>
      </c>
      <c r="H35" s="113">
        <v>0.5</v>
      </c>
      <c r="I35" s="114" t="s">
        <v>222</v>
      </c>
      <c r="J35" s="113">
        <v>1</v>
      </c>
      <c r="K35" s="114" t="s">
        <v>288</v>
      </c>
    </row>
    <row r="37" spans="6:11" ht="45">
      <c r="G37" s="115" t="s">
        <v>345</v>
      </c>
    </row>
    <row r="38" spans="6:11" ht="105">
      <c r="G38" s="115" t="s">
        <v>346</v>
      </c>
    </row>
    <row r="39" spans="6:11" ht="75">
      <c r="G39" s="115" t="s">
        <v>347</v>
      </c>
    </row>
    <row r="40" spans="6:11" ht="75">
      <c r="G40" s="115" t="s">
        <v>348</v>
      </c>
    </row>
    <row r="41" spans="6:11" ht="75">
      <c r="G41" s="115" t="s">
        <v>349</v>
      </c>
    </row>
    <row r="42" spans="6:11" ht="45">
      <c r="G42" s="115" t="s">
        <v>350</v>
      </c>
    </row>
    <row r="43" spans="6:11" ht="105">
      <c r="G43" s="115" t="s">
        <v>351</v>
      </c>
    </row>
    <row r="44" spans="6:11" ht="75">
      <c r="G44" s="115" t="s">
        <v>352</v>
      </c>
    </row>
    <row r="45" spans="6:11" ht="75">
      <c r="G45" s="115" t="s">
        <v>353</v>
      </c>
    </row>
    <row r="46" spans="6:11" ht="75">
      <c r="G46" s="115" t="s">
        <v>354</v>
      </c>
    </row>
    <row r="47" spans="6:11" ht="45">
      <c r="G47" s="115" t="s">
        <v>355</v>
      </c>
    </row>
    <row r="48" spans="6:11" ht="105">
      <c r="G48" s="115" t="s">
        <v>356</v>
      </c>
    </row>
    <row r="49" spans="7:7" ht="75">
      <c r="G49" s="115" t="s">
        <v>357</v>
      </c>
    </row>
    <row r="50" spans="7:7" ht="75">
      <c r="G50" s="115" t="s">
        <v>358</v>
      </c>
    </row>
    <row r="51" spans="7:7" ht="75">
      <c r="G51" s="115" t="s">
        <v>359</v>
      </c>
    </row>
    <row r="52" spans="7:7" ht="45">
      <c r="G52" s="115" t="s">
        <v>360</v>
      </c>
    </row>
    <row r="53" spans="7:7" ht="105">
      <c r="G53" s="115" t="s">
        <v>361</v>
      </c>
    </row>
    <row r="54" spans="7:7" ht="75">
      <c r="G54" s="115" t="s">
        <v>362</v>
      </c>
    </row>
    <row r="55" spans="7:7" ht="75">
      <c r="G55" s="115" t="s">
        <v>363</v>
      </c>
    </row>
    <row r="56" spans="7:7" ht="75">
      <c r="G56" s="115" t="s">
        <v>364</v>
      </c>
    </row>
    <row r="57" spans="7:7" ht="45">
      <c r="G57" s="115" t="s">
        <v>365</v>
      </c>
    </row>
    <row r="58" spans="7:7" ht="105">
      <c r="G58" s="115" t="s">
        <v>366</v>
      </c>
    </row>
    <row r="59" spans="7:7" ht="75">
      <c r="G59" s="115" t="s">
        <v>367</v>
      </c>
    </row>
    <row r="60" spans="7:7" ht="75">
      <c r="G60" s="115" t="s">
        <v>368</v>
      </c>
    </row>
    <row r="61" spans="7:7" ht="75">
      <c r="G61" s="115" t="s">
        <v>369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3" t="s">
        <v>370</v>
      </c>
      <c r="C2" s="3" t="s">
        <v>371</v>
      </c>
      <c r="D2" s="3" t="s">
        <v>372</v>
      </c>
      <c r="E2" s="5" t="s">
        <v>373</v>
      </c>
      <c r="F2" s="3" t="s">
        <v>374</v>
      </c>
      <c r="G2" s="3" t="s">
        <v>375</v>
      </c>
      <c r="H2" s="3" t="s">
        <v>376</v>
      </c>
      <c r="I2" s="3" t="s">
        <v>377</v>
      </c>
      <c r="J2" s="3" t="s">
        <v>378</v>
      </c>
      <c r="K2" s="3" t="s">
        <v>379</v>
      </c>
    </row>
    <row r="3" spans="2:11" ht="30">
      <c r="B3" t="s">
        <v>380</v>
      </c>
      <c r="C3" s="77" t="s">
        <v>146</v>
      </c>
      <c r="D3" s="4" t="s">
        <v>210</v>
      </c>
      <c r="E3" t="s">
        <v>149</v>
      </c>
      <c r="F3" t="s">
        <v>262</v>
      </c>
      <c r="G3" t="s">
        <v>151</v>
      </c>
      <c r="H3" t="s">
        <v>152</v>
      </c>
      <c r="I3" t="s">
        <v>153</v>
      </c>
      <c r="J3" t="s">
        <v>381</v>
      </c>
      <c r="K3" t="s">
        <v>154</v>
      </c>
    </row>
    <row r="4" spans="2:11" ht="75">
      <c r="B4" s="125" t="s">
        <v>226</v>
      </c>
      <c r="C4" t="s">
        <v>382</v>
      </c>
      <c r="D4" s="4" t="s">
        <v>213</v>
      </c>
      <c r="E4" t="s">
        <v>172</v>
      </c>
      <c r="F4" t="s">
        <v>150</v>
      </c>
      <c r="G4" t="s">
        <v>383</v>
      </c>
      <c r="H4" t="s">
        <v>279</v>
      </c>
      <c r="I4" t="s">
        <v>282</v>
      </c>
      <c r="J4" t="s">
        <v>384</v>
      </c>
      <c r="K4" t="s">
        <v>385</v>
      </c>
    </row>
    <row r="5" spans="2:11" ht="60">
      <c r="B5" s="125" t="s">
        <v>143</v>
      </c>
      <c r="C5" t="s">
        <v>177</v>
      </c>
      <c r="D5" s="4" t="s">
        <v>217</v>
      </c>
      <c r="E5" t="s">
        <v>269</v>
      </c>
      <c r="K5" t="s">
        <v>386</v>
      </c>
    </row>
    <row r="6" spans="2:11" ht="45">
      <c r="B6" s="125" t="s">
        <v>250</v>
      </c>
      <c r="C6" t="s">
        <v>387</v>
      </c>
      <c r="D6" s="4" t="s">
        <v>221</v>
      </c>
      <c r="K6" t="s">
        <v>388</v>
      </c>
    </row>
    <row r="7" spans="2:11" ht="60">
      <c r="B7" s="125" t="s">
        <v>389</v>
      </c>
      <c r="C7" t="s">
        <v>390</v>
      </c>
      <c r="D7" s="78" t="s">
        <v>225</v>
      </c>
    </row>
    <row r="8" spans="2:11" ht="30">
      <c r="B8" s="125" t="s">
        <v>174</v>
      </c>
      <c r="C8" t="s">
        <v>391</v>
      </c>
      <c r="D8" s="4" t="s">
        <v>227</v>
      </c>
    </row>
    <row r="9" spans="2:11" ht="30">
      <c r="B9" s="125" t="s">
        <v>392</v>
      </c>
      <c r="C9" t="s">
        <v>393</v>
      </c>
      <c r="D9" s="4" t="s">
        <v>228</v>
      </c>
    </row>
    <row r="10" spans="2:11" ht="30">
      <c r="C10" t="s">
        <v>394</v>
      </c>
      <c r="D10" s="4" t="s">
        <v>229</v>
      </c>
    </row>
    <row r="11" spans="2:11" ht="30">
      <c r="D11" s="4" t="s">
        <v>230</v>
      </c>
    </row>
    <row r="12" spans="2:11" ht="30">
      <c r="D12" s="4" t="s">
        <v>231</v>
      </c>
    </row>
    <row r="13" spans="2:11" ht="30">
      <c r="D13" s="119" t="s">
        <v>232</v>
      </c>
    </row>
    <row r="14" spans="2:11" ht="30">
      <c r="D14" s="119" t="s">
        <v>233</v>
      </c>
    </row>
    <row r="15" spans="2:11" ht="30">
      <c r="D15" s="119" t="s">
        <v>147</v>
      </c>
    </row>
    <row r="16" spans="2:11" ht="30">
      <c r="D16" s="119" t="s">
        <v>234</v>
      </c>
    </row>
    <row r="17" spans="4:4" ht="30">
      <c r="D17" s="119" t="s">
        <v>235</v>
      </c>
    </row>
    <row r="18" spans="4:4" ht="60">
      <c r="D18" s="77" t="s">
        <v>395</v>
      </c>
    </row>
    <row r="19" spans="4:4" ht="60">
      <c r="D19" s="77" t="s">
        <v>396</v>
      </c>
    </row>
    <row r="20" spans="4:4" ht="30">
      <c r="D20" s="115" t="s">
        <v>237</v>
      </c>
    </row>
    <row r="21" spans="4:4" ht="30">
      <c r="D21" s="115" t="s">
        <v>397</v>
      </c>
    </row>
    <row r="22" spans="4:4" ht="30">
      <c r="D22" s="115" t="s">
        <v>398</v>
      </c>
    </row>
    <row r="23" spans="4:4" ht="30">
      <c r="D23" s="115" t="s">
        <v>399</v>
      </c>
    </row>
    <row r="24" spans="4:4" ht="45">
      <c r="D24" s="115" t="s">
        <v>400</v>
      </c>
    </row>
    <row r="25" spans="4:4" ht="45">
      <c r="D25" s="115" t="s">
        <v>178</v>
      </c>
    </row>
    <row r="26" spans="4:4" ht="60">
      <c r="D26" s="115" t="s">
        <v>254</v>
      </c>
    </row>
    <row r="27" spans="4:4" ht="45">
      <c r="D27" s="115" t="s">
        <v>401</v>
      </c>
    </row>
    <row r="28" spans="4:4" ht="45">
      <c r="D28" s="115" t="s">
        <v>402</v>
      </c>
    </row>
    <row r="29" spans="4:4" ht="45">
      <c r="D29" s="115" t="s">
        <v>403</v>
      </c>
    </row>
    <row r="30" spans="4:4" ht="45">
      <c r="D30" s="115" t="s">
        <v>404</v>
      </c>
    </row>
    <row r="31" spans="4:4" ht="45">
      <c r="D31" s="115" t="s">
        <v>405</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sheetPr>
  <dimension ref="A1:KL34"/>
  <sheetViews>
    <sheetView zoomScale="50" zoomScaleNormal="50" workbookViewId="0">
      <pane xSplit="4" ySplit="9" topLeftCell="E25" activePane="bottomRight" state="frozen"/>
      <selection pane="topRight" activeCell="E1" sqref="E1"/>
      <selection pane="bottomLeft" activeCell="A10" sqref="A10"/>
      <selection pane="bottomRight" activeCell="D10" sqref="D10:D21"/>
    </sheetView>
  </sheetViews>
  <sheetFormatPr baseColWidth="10" defaultColWidth="11.42578125" defaultRowHeight="15"/>
  <cols>
    <col min="2" max="2" width="22" customWidth="1"/>
    <col min="3" max="3" width="25.7109375" customWidth="1"/>
    <col min="4" max="4" width="73.140625" customWidth="1"/>
    <col min="5" max="5" width="21.5703125" customWidth="1"/>
    <col min="6" max="6" width="30.7109375" customWidth="1"/>
    <col min="7" max="7" width="23.28515625" customWidth="1"/>
    <col min="8" max="8" width="12.140625" customWidth="1"/>
    <col min="9" max="9" width="13.28515625" customWidth="1"/>
    <col min="10" max="10" width="11.42578125" customWidth="1"/>
    <col min="11" max="11" width="24.28515625" customWidth="1"/>
    <col min="12" max="12" width="22.85546875" customWidth="1"/>
    <col min="13" max="14" width="11.42578125" customWidth="1"/>
    <col min="16" max="16" width="42.4257812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hidden="1" customWidth="1"/>
    <col min="29" max="29" width="39.42578125" hidden="1" customWidth="1"/>
    <col min="30" max="30" width="6.5703125" hidden="1" customWidth="1"/>
    <col min="31" max="31" width="13.42578125" customWidth="1"/>
    <col min="33" max="33" width="13.42578125" customWidth="1"/>
    <col min="34" max="34" width="21.140625" customWidth="1"/>
    <col min="35" max="35" width="14.140625" customWidth="1"/>
    <col min="36" max="36" width="15" customWidth="1"/>
    <col min="37" max="37" width="16.140625" customWidth="1"/>
    <col min="38" max="38" width="17.85546875" bestFit="1" customWidth="1"/>
    <col min="39" max="39" width="12" bestFit="1" customWidth="1"/>
    <col min="41" max="298" width="11.42578125" style="25"/>
    <col min="299" max="16384" width="11.42578125" style="28"/>
  </cols>
  <sheetData>
    <row r="1" spans="1:298" s="127" customFormat="1" ht="16.5" customHeight="1">
      <c r="A1" s="395"/>
      <c r="B1" s="396"/>
      <c r="C1" s="396"/>
      <c r="D1" s="401" t="s">
        <v>105</v>
      </c>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377" t="s">
        <v>106</v>
      </c>
      <c r="AM1" s="377"/>
      <c r="AN1" s="377"/>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c r="JS1" s="126"/>
      <c r="JT1" s="126"/>
      <c r="JU1" s="126"/>
      <c r="JV1" s="126"/>
      <c r="JW1" s="126"/>
      <c r="JX1" s="126"/>
      <c r="JY1" s="126"/>
      <c r="JZ1" s="126"/>
      <c r="KA1" s="126"/>
      <c r="KB1" s="126"/>
      <c r="KC1" s="126"/>
      <c r="KD1" s="126"/>
      <c r="KE1" s="126"/>
      <c r="KF1" s="126"/>
      <c r="KG1" s="126"/>
      <c r="KH1" s="126"/>
      <c r="KI1" s="126"/>
      <c r="KJ1" s="126"/>
      <c r="KK1" s="126"/>
      <c r="KL1" s="126"/>
    </row>
    <row r="2" spans="1:298" s="127" customFormat="1" ht="39.75" customHeight="1">
      <c r="A2" s="397"/>
      <c r="B2" s="398"/>
      <c r="C2" s="398"/>
      <c r="D2" s="402"/>
      <c r="E2" s="402"/>
      <c r="F2" s="402"/>
      <c r="G2" s="402"/>
      <c r="H2" s="402"/>
      <c r="I2" s="402"/>
      <c r="J2" s="402"/>
      <c r="K2" s="402"/>
      <c r="L2" s="402"/>
      <c r="M2" s="402"/>
      <c r="N2" s="402"/>
      <c r="O2" s="402"/>
      <c r="P2" s="402"/>
      <c r="Q2" s="402"/>
      <c r="R2" s="402"/>
      <c r="S2" s="402"/>
      <c r="T2" s="402"/>
      <c r="U2" s="402"/>
      <c r="V2" s="402"/>
      <c r="W2" s="402"/>
      <c r="X2" s="402"/>
      <c r="Y2" s="402"/>
      <c r="Z2" s="402"/>
      <c r="AA2" s="402"/>
      <c r="AB2" s="402"/>
      <c r="AC2" s="402"/>
      <c r="AD2" s="402"/>
      <c r="AE2" s="402"/>
      <c r="AF2" s="402"/>
      <c r="AG2" s="402"/>
      <c r="AH2" s="402"/>
      <c r="AI2" s="402"/>
      <c r="AJ2" s="402"/>
      <c r="AK2" s="402"/>
      <c r="AL2" s="377"/>
      <c r="AM2" s="377"/>
      <c r="AN2" s="377"/>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c r="JS2" s="126"/>
      <c r="JT2" s="126"/>
      <c r="JU2" s="126"/>
      <c r="JV2" s="126"/>
      <c r="JW2" s="126"/>
      <c r="JX2" s="126"/>
      <c r="JY2" s="126"/>
      <c r="JZ2" s="126"/>
      <c r="KA2" s="126"/>
      <c r="KB2" s="126"/>
      <c r="KC2" s="126"/>
      <c r="KD2" s="126"/>
      <c r="KE2" s="126"/>
      <c r="KF2" s="126"/>
      <c r="KG2" s="126"/>
      <c r="KH2" s="126"/>
      <c r="KI2" s="126"/>
      <c r="KJ2" s="126"/>
      <c r="KK2" s="126"/>
      <c r="KL2" s="126"/>
    </row>
    <row r="3" spans="1:298" s="127" customFormat="1" ht="16.5">
      <c r="A3" s="2"/>
      <c r="B3" s="2"/>
      <c r="C3" s="168"/>
      <c r="D3" s="402"/>
      <c r="E3" s="402"/>
      <c r="F3" s="402"/>
      <c r="G3" s="402"/>
      <c r="H3" s="402"/>
      <c r="I3" s="402"/>
      <c r="J3" s="402"/>
      <c r="K3" s="402"/>
      <c r="L3" s="402"/>
      <c r="M3" s="402"/>
      <c r="N3" s="402"/>
      <c r="O3" s="402"/>
      <c r="P3" s="402"/>
      <c r="Q3" s="402"/>
      <c r="R3" s="402"/>
      <c r="S3" s="402"/>
      <c r="T3" s="402"/>
      <c r="U3" s="402"/>
      <c r="V3" s="402"/>
      <c r="W3" s="402"/>
      <c r="X3" s="402"/>
      <c r="Y3" s="402"/>
      <c r="Z3" s="402"/>
      <c r="AA3" s="402"/>
      <c r="AB3" s="402"/>
      <c r="AC3" s="402"/>
      <c r="AD3" s="402"/>
      <c r="AE3" s="402"/>
      <c r="AF3" s="402"/>
      <c r="AG3" s="402"/>
      <c r="AH3" s="402"/>
      <c r="AI3" s="402"/>
      <c r="AJ3" s="402"/>
      <c r="AK3" s="402"/>
      <c r="AL3" s="377"/>
      <c r="AM3" s="377"/>
      <c r="AN3" s="377"/>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c r="JS3" s="126"/>
      <c r="JT3" s="126"/>
      <c r="JU3" s="126"/>
      <c r="JV3" s="126"/>
      <c r="JW3" s="126"/>
      <c r="JX3" s="126"/>
      <c r="JY3" s="126"/>
      <c r="JZ3" s="126"/>
      <c r="KA3" s="126"/>
      <c r="KB3" s="126"/>
      <c r="KC3" s="126"/>
      <c r="KD3" s="126"/>
      <c r="KE3" s="126"/>
      <c r="KF3" s="126"/>
      <c r="KG3" s="126"/>
      <c r="KH3" s="126"/>
      <c r="KI3" s="126"/>
      <c r="KJ3" s="126"/>
      <c r="KK3" s="126"/>
      <c r="KL3" s="126"/>
    </row>
    <row r="4" spans="1:298" s="127" customFormat="1" ht="18">
      <c r="A4" s="388" t="s">
        <v>107</v>
      </c>
      <c r="B4" s="389"/>
      <c r="C4" s="390"/>
      <c r="D4" s="391" t="s">
        <v>108</v>
      </c>
      <c r="E4" s="392"/>
      <c r="F4" s="392"/>
      <c r="G4" s="392"/>
      <c r="H4" s="392"/>
      <c r="I4" s="392"/>
      <c r="J4" s="392"/>
      <c r="K4" s="392"/>
      <c r="L4" s="392"/>
      <c r="M4" s="392"/>
      <c r="N4" s="393"/>
      <c r="O4" s="394"/>
      <c r="P4" s="394"/>
      <c r="Q4" s="394"/>
      <c r="R4" s="1"/>
      <c r="S4" s="1"/>
      <c r="T4" s="1"/>
      <c r="U4" s="1"/>
      <c r="V4" s="1"/>
      <c r="W4" s="1"/>
      <c r="X4" s="1"/>
      <c r="Y4" s="1"/>
      <c r="Z4" s="1"/>
      <c r="AA4" s="1"/>
      <c r="AB4" s="1"/>
      <c r="AC4" s="1"/>
      <c r="AD4" s="1"/>
      <c r="AE4" s="1"/>
      <c r="AF4" s="1"/>
      <c r="AG4" s="1"/>
      <c r="AH4" s="1"/>
      <c r="AI4" s="1"/>
      <c r="AJ4" s="1"/>
      <c r="AK4" s="1"/>
      <c r="AL4" s="1"/>
      <c r="AM4" s="1"/>
      <c r="AN4" s="1"/>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c r="JS4" s="126"/>
      <c r="JT4" s="126"/>
      <c r="JU4" s="126"/>
      <c r="JV4" s="126"/>
      <c r="JW4" s="126"/>
      <c r="JX4" s="126"/>
      <c r="JY4" s="126"/>
      <c r="JZ4" s="126"/>
      <c r="KA4" s="126"/>
      <c r="KB4" s="126"/>
      <c r="KC4" s="126"/>
      <c r="KD4" s="126"/>
      <c r="KE4" s="126"/>
      <c r="KF4" s="126"/>
      <c r="KG4" s="126"/>
      <c r="KH4" s="126"/>
      <c r="KI4" s="126"/>
      <c r="KJ4" s="126"/>
      <c r="KK4" s="126"/>
      <c r="KL4" s="126"/>
    </row>
    <row r="5" spans="1:298" s="127" customFormat="1" ht="18">
      <c r="A5" s="388" t="s">
        <v>109</v>
      </c>
      <c r="B5" s="389"/>
      <c r="C5" s="390"/>
      <c r="D5" s="391" t="s">
        <v>110</v>
      </c>
      <c r="E5" s="399"/>
      <c r="F5" s="399"/>
      <c r="G5" s="399"/>
      <c r="H5" s="399"/>
      <c r="I5" s="399"/>
      <c r="J5" s="399"/>
      <c r="K5" s="399"/>
      <c r="L5" s="399"/>
      <c r="M5" s="399"/>
      <c r="N5" s="400"/>
      <c r="O5" s="1"/>
      <c r="P5" s="1"/>
      <c r="Q5" s="1"/>
      <c r="R5" s="1"/>
      <c r="S5" s="1"/>
      <c r="T5" s="1"/>
      <c r="U5" s="1"/>
      <c r="V5" s="1"/>
      <c r="W5" s="1"/>
      <c r="X5" s="1"/>
      <c r="Y5" s="1"/>
      <c r="Z5" s="1"/>
      <c r="AA5" s="1"/>
      <c r="AB5" s="1"/>
      <c r="AC5" s="1"/>
      <c r="AD5" s="1"/>
      <c r="AE5" s="1"/>
      <c r="AF5" s="1"/>
      <c r="AG5" s="1"/>
      <c r="AH5" s="1"/>
      <c r="AI5" s="1"/>
      <c r="AJ5" s="1"/>
      <c r="AK5" s="1"/>
      <c r="AL5" s="1"/>
      <c r="AM5" s="1"/>
      <c r="AN5" s="1"/>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c r="JS5" s="126"/>
      <c r="JT5" s="126"/>
      <c r="JU5" s="126"/>
      <c r="JV5" s="126"/>
      <c r="JW5" s="126"/>
      <c r="JX5" s="126"/>
      <c r="JY5" s="126"/>
      <c r="JZ5" s="126"/>
      <c r="KA5" s="126"/>
      <c r="KB5" s="126"/>
      <c r="KC5" s="126"/>
      <c r="KD5" s="126"/>
      <c r="KE5" s="126"/>
      <c r="KF5" s="126"/>
      <c r="KG5" s="126"/>
      <c r="KH5" s="126"/>
      <c r="KI5" s="126"/>
      <c r="KJ5" s="126"/>
      <c r="KK5" s="126"/>
      <c r="KL5" s="126"/>
    </row>
    <row r="6" spans="1:298" s="127" customFormat="1" ht="18">
      <c r="A6" s="388" t="s">
        <v>111</v>
      </c>
      <c r="B6" s="389"/>
      <c r="C6" s="390"/>
      <c r="D6" s="391" t="s">
        <v>112</v>
      </c>
      <c r="E6" s="399"/>
      <c r="F6" s="399"/>
      <c r="G6" s="399"/>
      <c r="H6" s="399"/>
      <c r="I6" s="399"/>
      <c r="J6" s="399"/>
      <c r="K6" s="399"/>
      <c r="L6" s="399"/>
      <c r="M6" s="399"/>
      <c r="N6" s="400"/>
      <c r="O6" s="1"/>
      <c r="P6" s="1"/>
      <c r="Q6" s="1"/>
      <c r="R6" s="1"/>
      <c r="S6" s="1"/>
      <c r="T6" s="1"/>
      <c r="U6" s="1"/>
      <c r="V6" s="1"/>
      <c r="W6" s="1"/>
      <c r="X6" s="1"/>
      <c r="Y6" s="1"/>
      <c r="Z6" s="1"/>
      <c r="AA6" s="1"/>
      <c r="AB6" s="1"/>
      <c r="AC6" s="1"/>
      <c r="AD6" s="1"/>
      <c r="AE6" s="1"/>
      <c r="AF6" s="1"/>
      <c r="AG6" s="1"/>
      <c r="AH6" s="1"/>
      <c r="AI6" s="1"/>
      <c r="AJ6" s="1"/>
      <c r="AK6" s="1"/>
      <c r="AL6" s="1"/>
      <c r="AM6" s="1"/>
      <c r="AN6" s="1"/>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c r="JS6" s="126"/>
      <c r="JT6" s="126"/>
      <c r="JU6" s="126"/>
      <c r="JV6" s="126"/>
      <c r="JW6" s="126"/>
      <c r="JX6" s="126"/>
      <c r="JY6" s="126"/>
      <c r="JZ6" s="126"/>
      <c r="KA6" s="126"/>
      <c r="KB6" s="126"/>
      <c r="KC6" s="126"/>
      <c r="KD6" s="126"/>
      <c r="KE6" s="126"/>
      <c r="KF6" s="126"/>
      <c r="KG6" s="126"/>
      <c r="KH6" s="126"/>
      <c r="KI6" s="126"/>
      <c r="KJ6" s="126"/>
      <c r="KK6" s="126"/>
      <c r="KL6" s="126"/>
    </row>
    <row r="7" spans="1:298" s="127" customFormat="1" ht="16.5">
      <c r="A7" s="378" t="s">
        <v>113</v>
      </c>
      <c r="B7" s="379"/>
      <c r="C7" s="379"/>
      <c r="D7" s="379"/>
      <c r="E7" s="379"/>
      <c r="F7" s="379"/>
      <c r="G7" s="379"/>
      <c r="H7" s="381"/>
      <c r="I7" s="378" t="s">
        <v>114</v>
      </c>
      <c r="J7" s="379"/>
      <c r="K7" s="379"/>
      <c r="L7" s="379"/>
      <c r="M7" s="379"/>
      <c r="N7" s="381"/>
      <c r="O7" s="378" t="s">
        <v>115</v>
      </c>
      <c r="P7" s="379"/>
      <c r="Q7" s="379"/>
      <c r="R7" s="379"/>
      <c r="S7" s="379"/>
      <c r="T7" s="379"/>
      <c r="U7" s="379"/>
      <c r="V7" s="379"/>
      <c r="W7" s="381"/>
      <c r="X7" s="378" t="s">
        <v>116</v>
      </c>
      <c r="Y7" s="379"/>
      <c r="Z7" s="379"/>
      <c r="AA7" s="379"/>
      <c r="AB7" s="379"/>
      <c r="AC7" s="379"/>
      <c r="AD7" s="379"/>
      <c r="AE7" s="379"/>
      <c r="AF7" s="379"/>
      <c r="AG7" s="379"/>
      <c r="AH7" s="381"/>
      <c r="AI7" s="378" t="s">
        <v>28</v>
      </c>
      <c r="AJ7" s="379"/>
      <c r="AK7" s="379"/>
      <c r="AL7" s="379"/>
      <c r="AM7" s="379"/>
      <c r="AN7" s="380"/>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6"/>
      <c r="JW7" s="126"/>
      <c r="JX7" s="126"/>
      <c r="JY7" s="126"/>
      <c r="JZ7" s="126"/>
      <c r="KA7" s="126"/>
      <c r="KB7" s="126"/>
      <c r="KC7" s="126"/>
      <c r="KD7" s="126"/>
      <c r="KE7" s="126"/>
      <c r="KF7" s="126"/>
      <c r="KG7" s="126"/>
      <c r="KH7" s="126"/>
      <c r="KI7" s="126"/>
      <c r="KJ7" s="126"/>
      <c r="KK7" s="126"/>
      <c r="KL7" s="126"/>
    </row>
    <row r="8" spans="1:298" s="127" customFormat="1" ht="16.5" customHeight="1">
      <c r="A8" s="403" t="s">
        <v>117</v>
      </c>
      <c r="B8" s="406" t="s">
        <v>118</v>
      </c>
      <c r="C8" s="405" t="s">
        <v>43</v>
      </c>
      <c r="D8" s="407" t="s">
        <v>119</v>
      </c>
      <c r="E8" s="407" t="s">
        <v>47</v>
      </c>
      <c r="F8" s="408" t="s">
        <v>49</v>
      </c>
      <c r="G8" s="382" t="s">
        <v>51</v>
      </c>
      <c r="H8" s="407" t="s">
        <v>120</v>
      </c>
      <c r="I8" s="383" t="s">
        <v>121</v>
      </c>
      <c r="J8" s="384" t="s">
        <v>122</v>
      </c>
      <c r="K8" s="382" t="s">
        <v>123</v>
      </c>
      <c r="L8" s="382" t="s">
        <v>124</v>
      </c>
      <c r="M8" s="384" t="s">
        <v>122</v>
      </c>
      <c r="N8" s="407" t="s">
        <v>57</v>
      </c>
      <c r="O8" s="409" t="s">
        <v>125</v>
      </c>
      <c r="P8" s="385" t="s">
        <v>59</v>
      </c>
      <c r="Q8" s="382" t="s">
        <v>61</v>
      </c>
      <c r="R8" s="385" t="s">
        <v>126</v>
      </c>
      <c r="S8" s="385"/>
      <c r="T8" s="385"/>
      <c r="U8" s="385"/>
      <c r="V8" s="385"/>
      <c r="W8" s="385"/>
      <c r="X8" s="411" t="s">
        <v>127</v>
      </c>
      <c r="Y8" s="409" t="s">
        <v>128</v>
      </c>
      <c r="Z8" s="409" t="s">
        <v>122</v>
      </c>
      <c r="AA8" s="165"/>
      <c r="AB8" s="165"/>
      <c r="AC8" s="409" t="s">
        <v>129</v>
      </c>
      <c r="AD8" s="409" t="s">
        <v>122</v>
      </c>
      <c r="AE8" s="165"/>
      <c r="AF8" s="165"/>
      <c r="AG8" s="411" t="s">
        <v>130</v>
      </c>
      <c r="AH8" s="409" t="s">
        <v>77</v>
      </c>
      <c r="AI8" s="385" t="s">
        <v>28</v>
      </c>
      <c r="AJ8" s="385" t="s">
        <v>131</v>
      </c>
      <c r="AK8" s="385" t="s">
        <v>132</v>
      </c>
      <c r="AL8" s="385" t="s">
        <v>133</v>
      </c>
      <c r="AM8" s="386" t="s">
        <v>134</v>
      </c>
      <c r="AN8" s="386" t="s">
        <v>81</v>
      </c>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c r="JR8" s="126"/>
      <c r="JS8" s="126"/>
      <c r="JT8" s="126"/>
      <c r="JU8" s="126"/>
      <c r="JV8" s="126"/>
      <c r="JW8" s="126"/>
      <c r="JX8" s="126"/>
      <c r="JY8" s="126"/>
      <c r="JZ8" s="126"/>
      <c r="KA8" s="126"/>
      <c r="KB8" s="126"/>
      <c r="KC8" s="126"/>
      <c r="KD8" s="126"/>
      <c r="KE8" s="126"/>
      <c r="KF8" s="126"/>
      <c r="KG8" s="126"/>
      <c r="KH8" s="126"/>
      <c r="KI8" s="126"/>
      <c r="KJ8" s="126"/>
      <c r="KK8" s="126"/>
      <c r="KL8" s="126"/>
    </row>
    <row r="9" spans="1:298" s="129" customFormat="1" ht="94.5" customHeight="1">
      <c r="A9" s="404"/>
      <c r="B9" s="420"/>
      <c r="C9" s="406"/>
      <c r="D9" s="382"/>
      <c r="E9" s="382"/>
      <c r="F9" s="406"/>
      <c r="G9" s="383"/>
      <c r="H9" s="382"/>
      <c r="I9" s="383"/>
      <c r="J9" s="384"/>
      <c r="K9" s="383"/>
      <c r="L9" s="383"/>
      <c r="M9" s="384"/>
      <c r="N9" s="382"/>
      <c r="O9" s="410"/>
      <c r="P9" s="382"/>
      <c r="Q9" s="383"/>
      <c r="R9" s="116" t="s">
        <v>135</v>
      </c>
      <c r="S9" s="116" t="s">
        <v>136</v>
      </c>
      <c r="T9" s="116" t="s">
        <v>137</v>
      </c>
      <c r="U9" s="116" t="s">
        <v>138</v>
      </c>
      <c r="V9" s="116" t="s">
        <v>139</v>
      </c>
      <c r="W9" s="116" t="s">
        <v>140</v>
      </c>
      <c r="X9" s="409"/>
      <c r="Y9" s="412"/>
      <c r="Z9" s="412"/>
      <c r="AA9" s="167" t="s">
        <v>141</v>
      </c>
      <c r="AB9" s="167" t="s">
        <v>122</v>
      </c>
      <c r="AC9" s="412"/>
      <c r="AD9" s="412"/>
      <c r="AE9" s="166" t="s">
        <v>129</v>
      </c>
      <c r="AF9" s="166" t="s">
        <v>122</v>
      </c>
      <c r="AG9" s="409"/>
      <c r="AH9" s="410"/>
      <c r="AI9" s="382"/>
      <c r="AJ9" s="382"/>
      <c r="AK9" s="382"/>
      <c r="AL9" s="382"/>
      <c r="AM9" s="387"/>
      <c r="AN9" s="387"/>
      <c r="AO9" s="128"/>
      <c r="AP9" s="128"/>
      <c r="AQ9" s="128"/>
      <c r="AR9" s="128"/>
      <c r="AS9" s="128"/>
      <c r="AT9" s="128"/>
      <c r="AU9" s="128"/>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28"/>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28"/>
      <c r="EJ9" s="128"/>
      <c r="EK9" s="128"/>
      <c r="EL9" s="128"/>
      <c r="EM9" s="128"/>
      <c r="EN9" s="128"/>
      <c r="EO9" s="128"/>
      <c r="EP9" s="128"/>
      <c r="EQ9" s="128"/>
      <c r="ER9" s="128"/>
      <c r="ES9" s="128"/>
      <c r="ET9" s="128"/>
      <c r="EU9" s="128"/>
      <c r="EV9" s="128"/>
      <c r="EW9" s="128"/>
      <c r="EX9" s="128"/>
      <c r="EY9" s="128"/>
      <c r="EZ9" s="128"/>
      <c r="FA9" s="128"/>
      <c r="FB9" s="128"/>
      <c r="FC9" s="128"/>
      <c r="FD9" s="128"/>
      <c r="FE9" s="128"/>
      <c r="FF9" s="128"/>
      <c r="FG9" s="128"/>
      <c r="FH9" s="128"/>
      <c r="FI9" s="128"/>
      <c r="FJ9" s="128"/>
      <c r="FK9" s="128"/>
      <c r="FL9" s="128"/>
      <c r="FM9" s="128"/>
      <c r="FN9" s="128"/>
      <c r="FO9" s="128"/>
      <c r="FP9" s="128"/>
      <c r="FQ9" s="128"/>
      <c r="FR9" s="128"/>
      <c r="FS9" s="128"/>
      <c r="FT9" s="128"/>
      <c r="FU9" s="128"/>
      <c r="FV9" s="128"/>
      <c r="FW9" s="128"/>
      <c r="FX9" s="128"/>
      <c r="FY9" s="128"/>
      <c r="FZ9" s="128"/>
      <c r="GA9" s="128"/>
      <c r="GB9" s="128"/>
      <c r="GC9" s="128"/>
      <c r="GD9" s="128"/>
      <c r="GE9" s="128"/>
      <c r="GF9" s="128"/>
      <c r="GG9" s="128"/>
      <c r="GH9" s="128"/>
      <c r="GI9" s="128"/>
      <c r="GJ9" s="128"/>
      <c r="GK9" s="128"/>
      <c r="GL9" s="128"/>
      <c r="GM9" s="128"/>
      <c r="GN9" s="128"/>
      <c r="GO9" s="128"/>
      <c r="GP9" s="128"/>
      <c r="GQ9" s="128"/>
      <c r="GR9" s="128"/>
      <c r="GS9" s="128"/>
      <c r="GT9" s="128"/>
      <c r="GU9" s="128"/>
      <c r="GV9" s="128"/>
      <c r="GW9" s="128"/>
      <c r="GX9" s="128"/>
      <c r="GY9" s="128"/>
      <c r="GZ9" s="128"/>
      <c r="HA9" s="128"/>
      <c r="HB9" s="128"/>
      <c r="HC9" s="128"/>
      <c r="HD9" s="128"/>
      <c r="HE9" s="128"/>
      <c r="HF9" s="128"/>
      <c r="HG9" s="128"/>
      <c r="HH9" s="128"/>
      <c r="HI9" s="128"/>
      <c r="HJ9" s="128"/>
      <c r="HK9" s="128"/>
      <c r="HL9" s="128"/>
      <c r="HM9" s="128"/>
      <c r="HN9" s="128"/>
      <c r="HO9" s="128"/>
      <c r="HP9" s="128"/>
      <c r="HQ9" s="128"/>
      <c r="HR9" s="128"/>
      <c r="HS9" s="128"/>
      <c r="HT9" s="128"/>
      <c r="HU9" s="128"/>
      <c r="HV9" s="128"/>
      <c r="HW9" s="128"/>
      <c r="HX9" s="128"/>
      <c r="HY9" s="128"/>
      <c r="HZ9" s="128"/>
      <c r="IA9" s="128"/>
      <c r="IB9" s="128"/>
      <c r="IC9" s="128"/>
      <c r="ID9" s="128"/>
      <c r="IE9" s="128"/>
      <c r="IF9" s="128"/>
      <c r="IG9" s="128"/>
      <c r="IH9" s="128"/>
      <c r="II9" s="128"/>
      <c r="IJ9" s="128"/>
      <c r="IK9" s="128"/>
      <c r="IL9" s="128"/>
      <c r="IM9" s="128"/>
      <c r="IN9" s="128"/>
      <c r="IO9" s="128"/>
      <c r="IP9" s="128"/>
      <c r="IQ9" s="128"/>
      <c r="IR9" s="128"/>
      <c r="IS9" s="128"/>
      <c r="IT9" s="128"/>
      <c r="IU9" s="128"/>
      <c r="IV9" s="128"/>
      <c r="IW9" s="128"/>
      <c r="IX9" s="128"/>
      <c r="IY9" s="128"/>
      <c r="IZ9" s="128"/>
      <c r="JA9" s="128"/>
      <c r="JB9" s="128"/>
      <c r="JC9" s="128"/>
      <c r="JD9" s="128"/>
      <c r="JE9" s="128"/>
      <c r="JF9" s="128"/>
      <c r="JG9" s="128"/>
      <c r="JH9" s="128"/>
      <c r="JI9" s="128"/>
      <c r="JJ9" s="128"/>
      <c r="JK9" s="128"/>
      <c r="JL9" s="128"/>
      <c r="JM9" s="128"/>
      <c r="JN9" s="128"/>
      <c r="JO9" s="128"/>
      <c r="JP9" s="128"/>
      <c r="JQ9" s="128"/>
      <c r="JR9" s="128"/>
      <c r="JS9" s="128"/>
      <c r="JT9" s="128"/>
      <c r="JU9" s="128"/>
      <c r="JV9" s="128"/>
      <c r="JW9" s="128"/>
      <c r="JX9" s="128"/>
      <c r="JY9" s="128"/>
      <c r="JZ9" s="128"/>
      <c r="KA9" s="128"/>
      <c r="KB9" s="128"/>
      <c r="KC9" s="128"/>
      <c r="KD9" s="128"/>
      <c r="KE9" s="128"/>
      <c r="KF9" s="128"/>
      <c r="KG9" s="128"/>
      <c r="KH9" s="128"/>
      <c r="KI9" s="128"/>
      <c r="KJ9" s="128"/>
      <c r="KK9" s="128"/>
      <c r="KL9" s="128"/>
    </row>
    <row r="10" spans="1:298" ht="25.5" customHeight="1">
      <c r="A10" s="364">
        <v>1</v>
      </c>
      <c r="B10" s="367" t="s">
        <v>142</v>
      </c>
      <c r="C10" s="367" t="s">
        <v>143</v>
      </c>
      <c r="D10" s="425" t="s">
        <v>144</v>
      </c>
      <c r="E10" s="367" t="s">
        <v>145</v>
      </c>
      <c r="F10" s="367" t="s">
        <v>422</v>
      </c>
      <c r="G10" s="367" t="s">
        <v>146</v>
      </c>
      <c r="H10" s="367">
        <v>500</v>
      </c>
      <c r="I10" s="370" t="str">
        <f>IF(H10&lt;=2,'Tabla probabilidad'!$B$5,IF(H10&lt;=24,'Tabla probabilidad'!$B$6,IF(H10&lt;=500,'Tabla probabilidad'!$B$7,IF(H10&lt;=5000,'Tabla probabilidad'!$B$8,IF(H10&gt;5000,'Tabla probabilidad'!$B$9)))))</f>
        <v>Media</v>
      </c>
      <c r="J10" s="362">
        <f>IF(H10&lt;=2,'Tabla probabilidad'!$D$5,IF(H10&lt;=24,'Tabla probabilidad'!$D$6,IF(H10&lt;=500,'Tabla probabilidad'!$D$7,IF(H10&lt;=5000,'Tabla probabilidad'!$D$8,IF(H10&gt;5000,'Tabla probabilidad'!$D$9)))))</f>
        <v>0.6</v>
      </c>
      <c r="K10" s="364" t="s">
        <v>147</v>
      </c>
      <c r="L10" s="364"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64"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64" t="str">
        <f>VLOOKUP((I10&amp;L10),Hoja1!$B$4:$C$28,2,0)</f>
        <v>Moderado</v>
      </c>
      <c r="O10" s="163">
        <v>1</v>
      </c>
      <c r="P10" s="161" t="s">
        <v>148</v>
      </c>
      <c r="Q10" s="163" t="str">
        <f t="shared" ref="Q10:Q34" si="0">IF(R10="Preventivo","Probabilidad",IF(R10="Detectivo","Probabilidad", IF(R10="Correctivo","Impacto")))</f>
        <v>Probabilidad</v>
      </c>
      <c r="R10" s="163" t="s">
        <v>149</v>
      </c>
      <c r="S10" s="163" t="s">
        <v>150</v>
      </c>
      <c r="T10" s="164">
        <f>VLOOKUP(R10&amp;S10,Hoja1!$Q$4:$R$9,2,0)</f>
        <v>0.45</v>
      </c>
      <c r="U10" s="163" t="s">
        <v>151</v>
      </c>
      <c r="V10" s="163" t="s">
        <v>152</v>
      </c>
      <c r="W10" s="163" t="s">
        <v>153</v>
      </c>
      <c r="X10" s="164">
        <f>IF(Q10="Probabilidad",($J$10*T10),IF(Q10="Impacto"," "))</f>
        <v>0.27</v>
      </c>
      <c r="Y10" s="164" t="str">
        <f>IF(Z10&lt;=20%,'Tabla probabilidad'!$B$5,IF(Z10&lt;=40%,'Tabla probabilidad'!$B$6,IF(Z10&lt;=60%,'Tabla probabilidad'!$B$7,IF(Z10&lt;=80%,'Tabla probabilidad'!$B$8,IF(Z10&lt;=100%,'Tabla probabilidad'!$B$9)))))</f>
        <v>Baja</v>
      </c>
      <c r="Z10" s="164">
        <f>IF(R10="Preventivo",(J10-(J10*T10)),IF(R10="Detectivo",(J10-(J10*T10)),IF(R10="Correctivo",(J10))))</f>
        <v>0.32999999999999996</v>
      </c>
      <c r="AA10" s="362" t="str">
        <f>IF(AB10&lt;=20%,'Tabla probabilidad'!$B$5,IF(AB10&lt;=40%,'Tabla probabilidad'!$B$6,IF(AB10&lt;=60%,'Tabla probabilidad'!$B$7,IF(AB10&lt;=80%,'Tabla probabilidad'!$B$8,IF(AB10&lt;=100%,'Tabla probabilidad'!$B$9)))))</f>
        <v>Baja</v>
      </c>
      <c r="AB10" s="362">
        <f>AVERAGE(Z10:Z21)</f>
        <v>0.33</v>
      </c>
      <c r="AC10" s="164" t="str">
        <f t="shared" ref="AC10:AC34" si="1">IF(AD10&lt;=20%,"Leve",IF(AD10&lt;=40%,"Menor",IF(AD10&lt;=60%,"Moderado",IF(AD10&lt;=80%,"Mayor",IF(AD10&lt;=100%,"Catastrófico")))))</f>
        <v>Moderado</v>
      </c>
      <c r="AD10" s="164">
        <f>IF(Q10="Probabilidad",(($M$10-0)),IF(Q10="Impacto",($M$10-($M$10*T10))))</f>
        <v>0.6</v>
      </c>
      <c r="AE10" s="362" t="str">
        <f>IF(AF10&lt;=20%,"Leve",IF(AF10&lt;=40%,"Menor",IF(AF10&lt;=60%,"Moderado",IF(AF10&lt;=80%,"Mayor",IF(AF10&lt;=100%,"Catastrófico")))))</f>
        <v>Moderado</v>
      </c>
      <c r="AF10" s="362">
        <f>AVERAGE(AD10:AD21)</f>
        <v>0.59999999999999987</v>
      </c>
      <c r="AG10" s="364" t="str">
        <f>VLOOKUP(AA10&amp;AE10,Hoja1!$B$4:$C$28,2,0)</f>
        <v>Moderado</v>
      </c>
      <c r="AH10" s="364" t="s">
        <v>154</v>
      </c>
      <c r="AI10" s="364"/>
      <c r="AJ10" s="364"/>
      <c r="AK10" s="364"/>
      <c r="AL10" s="364"/>
      <c r="AM10" s="421"/>
      <c r="AN10" s="364"/>
    </row>
    <row r="11" spans="1:298" ht="38.25">
      <c r="A11" s="365"/>
      <c r="B11" s="368"/>
      <c r="C11" s="368"/>
      <c r="D11" s="426"/>
      <c r="E11" s="368"/>
      <c r="F11" s="368"/>
      <c r="G11" s="368"/>
      <c r="H11" s="368"/>
      <c r="I11" s="371"/>
      <c r="J11" s="363"/>
      <c r="K11" s="365"/>
      <c r="L11" s="365"/>
      <c r="M11" s="365"/>
      <c r="N11" s="365"/>
      <c r="O11" s="163">
        <v>2</v>
      </c>
      <c r="P11" s="161" t="s">
        <v>155</v>
      </c>
      <c r="Q11" s="163" t="str">
        <f t="shared" si="0"/>
        <v>Probabilidad</v>
      </c>
      <c r="R11" s="163" t="s">
        <v>149</v>
      </c>
      <c r="S11" s="163" t="s">
        <v>150</v>
      </c>
      <c r="T11" s="164">
        <f>VLOOKUP(R11&amp;S11,Hoja1!$Q$4:$R$9,2,0)</f>
        <v>0.45</v>
      </c>
      <c r="U11" s="163" t="s">
        <v>151</v>
      </c>
      <c r="V11" s="163" t="s">
        <v>152</v>
      </c>
      <c r="W11" s="163" t="s">
        <v>153</v>
      </c>
      <c r="X11" s="164">
        <f t="shared" ref="X11:X21" si="2">IF(Q11="Probabilidad",($J$10*T11),IF(Q11="Impacto"," "))</f>
        <v>0.27</v>
      </c>
      <c r="Y11" s="164" t="str">
        <f>IF(Z11&lt;=20%,'Tabla probabilidad'!$B$5,IF(Z11&lt;=40%,'Tabla probabilidad'!$B$6,IF(Z11&lt;=60%,'Tabla probabilidad'!$B$7,IF(Z11&lt;=80%,'Tabla probabilidad'!$B$8,IF(Z11&lt;=100%,'Tabla probabilidad'!$B$9)))))</f>
        <v>Baja</v>
      </c>
      <c r="Z11" s="164">
        <f>IF(R11="Preventivo",(J10-(J10*T11)),IF(R11="Detectivo",(J10-(J10*T11)),IF(R11="Correctivo",(J10))))</f>
        <v>0.32999999999999996</v>
      </c>
      <c r="AA11" s="363"/>
      <c r="AB11" s="363"/>
      <c r="AC11" s="164" t="str">
        <f t="shared" si="1"/>
        <v>Moderado</v>
      </c>
      <c r="AD11" s="164">
        <f>IF(Q11="Probabilidad",(($M$10-0)),IF(Q11="Impacto",($M$10-($M$10*T11))))</f>
        <v>0.6</v>
      </c>
      <c r="AE11" s="363"/>
      <c r="AF11" s="363"/>
      <c r="AG11" s="365"/>
      <c r="AH11" s="365"/>
      <c r="AI11" s="365"/>
      <c r="AJ11" s="365"/>
      <c r="AK11" s="365"/>
      <c r="AL11" s="365"/>
      <c r="AM11" s="428"/>
      <c r="AN11" s="365"/>
    </row>
    <row r="12" spans="1:298" ht="51">
      <c r="A12" s="365"/>
      <c r="B12" s="368"/>
      <c r="C12" s="368"/>
      <c r="D12" s="426"/>
      <c r="E12" s="368"/>
      <c r="F12" s="368"/>
      <c r="G12" s="368"/>
      <c r="H12" s="368"/>
      <c r="I12" s="371"/>
      <c r="J12" s="363"/>
      <c r="K12" s="365"/>
      <c r="L12" s="365"/>
      <c r="M12" s="365"/>
      <c r="N12" s="365"/>
      <c r="O12" s="163">
        <v>3</v>
      </c>
      <c r="P12" s="161" t="s">
        <v>156</v>
      </c>
      <c r="Q12" s="163" t="str">
        <f t="shared" si="0"/>
        <v>Probabilidad</v>
      </c>
      <c r="R12" s="163" t="s">
        <v>149</v>
      </c>
      <c r="S12" s="163" t="s">
        <v>150</v>
      </c>
      <c r="T12" s="164">
        <f>VLOOKUP(R12&amp;S12,Hoja1!$Q$4:$R$9,2,0)</f>
        <v>0.45</v>
      </c>
      <c r="U12" s="163" t="s">
        <v>151</v>
      </c>
      <c r="V12" s="163" t="s">
        <v>152</v>
      </c>
      <c r="W12" s="163" t="s">
        <v>153</v>
      </c>
      <c r="X12" s="164">
        <f t="shared" si="2"/>
        <v>0.27</v>
      </c>
      <c r="Y12" s="164" t="str">
        <f>IF(Z12&lt;=20%,'Tabla probabilidad'!$B$5,IF(Z12&lt;=40%,'Tabla probabilidad'!$B$6,IF(Z12&lt;=60%,'Tabla probabilidad'!$B$7,IF(Z12&lt;=80%,'Tabla probabilidad'!$B$8,IF(Z12&lt;=100%,'Tabla probabilidad'!$B$9)))))</f>
        <v>Baja</v>
      </c>
      <c r="Z12" s="164">
        <f>IF(R12="Preventivo",(J10-(J10*T12)),IF(R12="Detectivo",(J10-(J10*T12)),IF(R12="Correctivo",(J10))))</f>
        <v>0.32999999999999996</v>
      </c>
      <c r="AA12" s="363"/>
      <c r="AB12" s="363"/>
      <c r="AC12" s="164" t="str">
        <f t="shared" ref="AC12:AC21" si="3">IF(AD12&lt;=20%,"Leve",IF(AD12&lt;=40%,"Menor",IF(AD12&lt;=60%,"Moderado",IF(AD12&lt;=80%,"Mayor",IF(AD12&lt;=100%,"Catastrófico")))))</f>
        <v>Moderado</v>
      </c>
      <c r="AD12" s="164">
        <f t="shared" ref="AD12:AD21" si="4">IF(Q12="Probabilidad",(($M$10-0)),IF(Q12="Impacto",($M$10-($M$10*T12))))</f>
        <v>0.6</v>
      </c>
      <c r="AE12" s="363"/>
      <c r="AF12" s="363"/>
      <c r="AG12" s="365"/>
      <c r="AH12" s="365"/>
      <c r="AI12" s="365"/>
      <c r="AJ12" s="365"/>
      <c r="AK12" s="365"/>
      <c r="AL12" s="365"/>
      <c r="AM12" s="428"/>
      <c r="AN12" s="365"/>
    </row>
    <row r="13" spans="1:298" ht="25.5">
      <c r="A13" s="365"/>
      <c r="B13" s="368"/>
      <c r="C13" s="368"/>
      <c r="D13" s="426"/>
      <c r="E13" s="368"/>
      <c r="F13" s="368"/>
      <c r="G13" s="368"/>
      <c r="H13" s="368"/>
      <c r="I13" s="371"/>
      <c r="J13" s="363"/>
      <c r="K13" s="365"/>
      <c r="L13" s="365"/>
      <c r="M13" s="365"/>
      <c r="N13" s="365"/>
      <c r="O13" s="163">
        <v>4</v>
      </c>
      <c r="P13" s="161" t="s">
        <v>157</v>
      </c>
      <c r="Q13" s="163" t="str">
        <f t="shared" si="0"/>
        <v>Probabilidad</v>
      </c>
      <c r="R13" s="163" t="s">
        <v>149</v>
      </c>
      <c r="S13" s="163" t="s">
        <v>150</v>
      </c>
      <c r="T13" s="164">
        <f>VLOOKUP(R13&amp;S13,Hoja1!$Q$4:$R$9,2,0)</f>
        <v>0.45</v>
      </c>
      <c r="U13" s="163" t="s">
        <v>151</v>
      </c>
      <c r="V13" s="163" t="s">
        <v>152</v>
      </c>
      <c r="W13" s="163" t="s">
        <v>153</v>
      </c>
      <c r="X13" s="164">
        <f t="shared" si="2"/>
        <v>0.27</v>
      </c>
      <c r="Y13" s="164" t="str">
        <f>IF(Z13&lt;=20%,'Tabla probabilidad'!$B$5,IF(Z13&lt;=40%,'Tabla probabilidad'!$B$6,IF(Z13&lt;=60%,'Tabla probabilidad'!$B$7,IF(Z13&lt;=80%,'Tabla probabilidad'!$B$8,IF(Z13&lt;=100%,'Tabla probabilidad'!$B$9)))))</f>
        <v>Baja</v>
      </c>
      <c r="Z13" s="164">
        <f>IF(R13="Preventivo",(J10-(J10*T13)),IF(R13="Detectivo",(J10-(J10*T13)),IF(R13="Correctivo",(J10))))</f>
        <v>0.32999999999999996</v>
      </c>
      <c r="AA13" s="363"/>
      <c r="AB13" s="363"/>
      <c r="AC13" s="164" t="str">
        <f t="shared" si="3"/>
        <v>Moderado</v>
      </c>
      <c r="AD13" s="164">
        <f t="shared" si="4"/>
        <v>0.6</v>
      </c>
      <c r="AE13" s="363"/>
      <c r="AF13" s="363"/>
      <c r="AG13" s="365"/>
      <c r="AH13" s="365"/>
      <c r="AI13" s="365"/>
      <c r="AJ13" s="365"/>
      <c r="AK13" s="365"/>
      <c r="AL13" s="365"/>
      <c r="AM13" s="428"/>
      <c r="AN13" s="365"/>
    </row>
    <row r="14" spans="1:298" ht="38.25">
      <c r="A14" s="365"/>
      <c r="B14" s="368"/>
      <c r="C14" s="368"/>
      <c r="D14" s="426"/>
      <c r="E14" s="368"/>
      <c r="F14" s="368"/>
      <c r="G14" s="368"/>
      <c r="H14" s="368"/>
      <c r="I14" s="371"/>
      <c r="J14" s="363"/>
      <c r="K14" s="365"/>
      <c r="L14" s="365"/>
      <c r="M14" s="365"/>
      <c r="N14" s="365"/>
      <c r="O14" s="163">
        <v>5</v>
      </c>
      <c r="P14" s="162" t="s">
        <v>158</v>
      </c>
      <c r="Q14" s="163" t="str">
        <f t="shared" si="0"/>
        <v>Probabilidad</v>
      </c>
      <c r="R14" s="163" t="s">
        <v>149</v>
      </c>
      <c r="S14" s="163" t="s">
        <v>150</v>
      </c>
      <c r="T14" s="164">
        <f>VLOOKUP(R14&amp;S14,Hoja1!$Q$4:$R$9,2,0)</f>
        <v>0.45</v>
      </c>
      <c r="U14" s="163" t="s">
        <v>151</v>
      </c>
      <c r="V14" s="163" t="s">
        <v>152</v>
      </c>
      <c r="W14" s="163" t="s">
        <v>153</v>
      </c>
      <c r="X14" s="164">
        <f t="shared" si="2"/>
        <v>0.27</v>
      </c>
      <c r="Y14" s="164" t="str">
        <f>IF(Z14&lt;=20%,'Tabla probabilidad'!$B$5,IF(Z14&lt;=40%,'Tabla probabilidad'!$B$6,IF(Z14&lt;=60%,'Tabla probabilidad'!$B$7,IF(Z14&lt;=80%,'Tabla probabilidad'!$B$8,IF(Z14&lt;=100%,'Tabla probabilidad'!$B$9)))))</f>
        <v>Baja</v>
      </c>
      <c r="Z14" s="164">
        <f>IF(R14="Preventivo",(J10-(J10*T14)),IF(R14="Detectivo",(J10-(J10*T14)),IF(R14="Correctivo",(J10))))</f>
        <v>0.32999999999999996</v>
      </c>
      <c r="AA14" s="363"/>
      <c r="AB14" s="363"/>
      <c r="AC14" s="164" t="str">
        <f t="shared" si="3"/>
        <v>Moderado</v>
      </c>
      <c r="AD14" s="164">
        <f t="shared" si="4"/>
        <v>0.6</v>
      </c>
      <c r="AE14" s="363"/>
      <c r="AF14" s="363"/>
      <c r="AG14" s="365"/>
      <c r="AH14" s="365"/>
      <c r="AI14" s="365"/>
      <c r="AJ14" s="365"/>
      <c r="AK14" s="365"/>
      <c r="AL14" s="365"/>
      <c r="AM14" s="428"/>
      <c r="AN14" s="365"/>
    </row>
    <row r="15" spans="1:298" ht="38.25">
      <c r="A15" s="365"/>
      <c r="B15" s="368"/>
      <c r="C15" s="368"/>
      <c r="D15" s="426"/>
      <c r="E15" s="368"/>
      <c r="F15" s="368"/>
      <c r="G15" s="368"/>
      <c r="H15" s="368"/>
      <c r="I15" s="371"/>
      <c r="J15" s="363"/>
      <c r="K15" s="365"/>
      <c r="L15" s="365"/>
      <c r="M15" s="365"/>
      <c r="N15" s="365"/>
      <c r="O15" s="163">
        <v>6</v>
      </c>
      <c r="P15" s="162" t="s">
        <v>159</v>
      </c>
      <c r="Q15" s="163" t="str">
        <f t="shared" si="0"/>
        <v>Probabilidad</v>
      </c>
      <c r="R15" s="163" t="s">
        <v>149</v>
      </c>
      <c r="S15" s="163" t="s">
        <v>150</v>
      </c>
      <c r="T15" s="164">
        <f>VLOOKUP(R15&amp;S15,Hoja1!$Q$4:$R$9,2,0)</f>
        <v>0.45</v>
      </c>
      <c r="U15" s="163" t="s">
        <v>151</v>
      </c>
      <c r="V15" s="163" t="s">
        <v>152</v>
      </c>
      <c r="W15" s="163" t="s">
        <v>153</v>
      </c>
      <c r="X15" s="164">
        <f t="shared" si="2"/>
        <v>0.27</v>
      </c>
      <c r="Y15" s="164" t="str">
        <f>IF(Z15&lt;=20%,'Tabla probabilidad'!$B$5,IF(Z15&lt;=40%,'Tabla probabilidad'!$B$6,IF(Z15&lt;=60%,'Tabla probabilidad'!$B$7,IF(Z15&lt;=80%,'Tabla probabilidad'!$B$8,IF(Z15&lt;=100%,'Tabla probabilidad'!$B$9)))))</f>
        <v>Baja</v>
      </c>
      <c r="Z15" s="164">
        <f>IF(R15="Preventivo",(J10-(J10*T15)),IF(R15="Detectivo",(J10-(J15*T15)),IF(R15="Correctivo",(J10))))</f>
        <v>0.32999999999999996</v>
      </c>
      <c r="AA15" s="363"/>
      <c r="AB15" s="363"/>
      <c r="AC15" s="164" t="str">
        <f t="shared" si="3"/>
        <v>Moderado</v>
      </c>
      <c r="AD15" s="164">
        <f t="shared" si="4"/>
        <v>0.6</v>
      </c>
      <c r="AE15" s="363"/>
      <c r="AF15" s="363"/>
      <c r="AG15" s="365"/>
      <c r="AH15" s="365"/>
      <c r="AI15" s="365"/>
      <c r="AJ15" s="365"/>
      <c r="AK15" s="365"/>
      <c r="AL15" s="365"/>
      <c r="AM15" s="428"/>
      <c r="AN15" s="365"/>
    </row>
    <row r="16" spans="1:298" ht="25.5">
      <c r="A16" s="365"/>
      <c r="B16" s="368"/>
      <c r="C16" s="368"/>
      <c r="D16" s="426"/>
      <c r="E16" s="368"/>
      <c r="F16" s="368"/>
      <c r="G16" s="368"/>
      <c r="H16" s="368"/>
      <c r="I16" s="371"/>
      <c r="J16" s="363"/>
      <c r="K16" s="365"/>
      <c r="L16" s="365"/>
      <c r="M16" s="365"/>
      <c r="N16" s="365"/>
      <c r="O16" s="163">
        <v>7</v>
      </c>
      <c r="P16" s="162" t="s">
        <v>160</v>
      </c>
      <c r="Q16" s="163" t="str">
        <f t="shared" si="0"/>
        <v>Probabilidad</v>
      </c>
      <c r="R16" s="163" t="s">
        <v>149</v>
      </c>
      <c r="S16" s="163" t="s">
        <v>150</v>
      </c>
      <c r="T16" s="164">
        <f>VLOOKUP(R16&amp;S16,Hoja1!$Q$4:$R$9,2,0)</f>
        <v>0.45</v>
      </c>
      <c r="U16" s="163" t="s">
        <v>151</v>
      </c>
      <c r="V16" s="163" t="s">
        <v>152</v>
      </c>
      <c r="W16" s="163" t="s">
        <v>153</v>
      </c>
      <c r="X16" s="164">
        <f t="shared" si="2"/>
        <v>0.27</v>
      </c>
      <c r="Y16" s="164" t="str">
        <f>IF(Z16&lt;=20%,'Tabla probabilidad'!$B$5,IF(Z16&lt;=40%,'Tabla probabilidad'!$B$6,IF(Z16&lt;=60%,'Tabla probabilidad'!$B$7,IF(Z16&lt;=80%,'Tabla probabilidad'!$B$8,IF(Z16&lt;=100%,'Tabla probabilidad'!$B$9)))))</f>
        <v>Baja</v>
      </c>
      <c r="Z16" s="164">
        <f>IF(R16="Preventivo",(J10-(J10*T16)),IF(R16="Detectivo",(J10-(J10*T16)),IF(R16="Correctivo",(J10))))</f>
        <v>0.32999999999999996</v>
      </c>
      <c r="AA16" s="363"/>
      <c r="AB16" s="363"/>
      <c r="AC16" s="164" t="str">
        <f t="shared" si="3"/>
        <v>Moderado</v>
      </c>
      <c r="AD16" s="164">
        <f t="shared" si="4"/>
        <v>0.6</v>
      </c>
      <c r="AE16" s="363"/>
      <c r="AF16" s="363"/>
      <c r="AG16" s="365"/>
      <c r="AH16" s="365"/>
      <c r="AI16" s="365"/>
      <c r="AJ16" s="365"/>
      <c r="AK16" s="365"/>
      <c r="AL16" s="365"/>
      <c r="AM16" s="428"/>
      <c r="AN16" s="365"/>
    </row>
    <row r="17" spans="1:40" ht="32.25" customHeight="1">
      <c r="A17" s="365"/>
      <c r="B17" s="368"/>
      <c r="C17" s="368"/>
      <c r="D17" s="426"/>
      <c r="E17" s="368"/>
      <c r="F17" s="368"/>
      <c r="G17" s="368"/>
      <c r="H17" s="368"/>
      <c r="I17" s="371"/>
      <c r="J17" s="363"/>
      <c r="K17" s="365"/>
      <c r="L17" s="365"/>
      <c r="M17" s="365"/>
      <c r="N17" s="365"/>
      <c r="O17" s="163">
        <v>8</v>
      </c>
      <c r="P17" s="162" t="s">
        <v>161</v>
      </c>
      <c r="Q17" s="163" t="str">
        <f t="shared" si="0"/>
        <v>Probabilidad</v>
      </c>
      <c r="R17" s="163" t="s">
        <v>149</v>
      </c>
      <c r="S17" s="163" t="s">
        <v>150</v>
      </c>
      <c r="T17" s="164">
        <f>VLOOKUP(R17&amp;S17,Hoja1!$Q$4:$R$9,2,0)</f>
        <v>0.45</v>
      </c>
      <c r="U17" s="163" t="s">
        <v>151</v>
      </c>
      <c r="V17" s="163" t="s">
        <v>152</v>
      </c>
      <c r="W17" s="163" t="s">
        <v>153</v>
      </c>
      <c r="X17" s="164">
        <f t="shared" si="2"/>
        <v>0.27</v>
      </c>
      <c r="Y17" s="164" t="str">
        <f>IF(Z17&lt;=20%,'Tabla probabilidad'!$B$5,IF(Z17&lt;=40%,'Tabla probabilidad'!$B$6,IF(Z17&lt;=60%,'Tabla probabilidad'!$B$7,IF(Z17&lt;=80%,'Tabla probabilidad'!$B$8,IF(Z17&lt;=100%,'Tabla probabilidad'!$B$9)))))</f>
        <v>Baja</v>
      </c>
      <c r="Z17" s="164">
        <f>IF(R17="Preventivo",(J10-(J10*T17)),IF(R17="Detectivo",(J10-(J10*T17)),IF(R17="Correctivo",(J10))))</f>
        <v>0.32999999999999996</v>
      </c>
      <c r="AA17" s="363"/>
      <c r="AB17" s="363"/>
      <c r="AC17" s="164" t="str">
        <f t="shared" si="3"/>
        <v>Moderado</v>
      </c>
      <c r="AD17" s="164">
        <f t="shared" si="4"/>
        <v>0.6</v>
      </c>
      <c r="AE17" s="363"/>
      <c r="AF17" s="363"/>
      <c r="AG17" s="365"/>
      <c r="AH17" s="365"/>
      <c r="AI17" s="365"/>
      <c r="AJ17" s="365"/>
      <c r="AK17" s="365"/>
      <c r="AL17" s="365"/>
      <c r="AM17" s="428"/>
      <c r="AN17" s="365"/>
    </row>
    <row r="18" spans="1:40" ht="25.5">
      <c r="A18" s="365"/>
      <c r="B18" s="368"/>
      <c r="C18" s="368"/>
      <c r="D18" s="426"/>
      <c r="E18" s="368"/>
      <c r="F18" s="368"/>
      <c r="G18" s="368"/>
      <c r="H18" s="368"/>
      <c r="I18" s="371"/>
      <c r="J18" s="363"/>
      <c r="K18" s="365"/>
      <c r="L18" s="365"/>
      <c r="M18" s="365"/>
      <c r="N18" s="365"/>
      <c r="O18" s="163">
        <v>9</v>
      </c>
      <c r="P18" s="162" t="s">
        <v>162</v>
      </c>
      <c r="Q18" s="163" t="str">
        <f t="shared" si="0"/>
        <v>Probabilidad</v>
      </c>
      <c r="R18" s="163" t="s">
        <v>149</v>
      </c>
      <c r="S18" s="163" t="s">
        <v>150</v>
      </c>
      <c r="T18" s="164">
        <f>VLOOKUP(R18&amp;S18,Hoja1!$Q$4:$R$9,2,0)</f>
        <v>0.45</v>
      </c>
      <c r="U18" s="163" t="s">
        <v>151</v>
      </c>
      <c r="V18" s="163" t="s">
        <v>152</v>
      </c>
      <c r="W18" s="163" t="s">
        <v>153</v>
      </c>
      <c r="X18" s="164">
        <f t="shared" si="2"/>
        <v>0.27</v>
      </c>
      <c r="Y18" s="164" t="str">
        <f>IF(Z18&lt;=20%,'Tabla probabilidad'!$B$5,IF(Z18&lt;=40%,'Tabla probabilidad'!$B$6,IF(Z18&lt;=60%,'Tabla probabilidad'!$B$7,IF(Z18&lt;=80%,'Tabla probabilidad'!$B$8,IF(Z18&lt;=100%,'Tabla probabilidad'!$B$9)))))</f>
        <v>Baja</v>
      </c>
      <c r="Z18" s="164">
        <f>IF(R18="Preventivo",(J10-(J10*T18)),IF(R18="Detectivo",(J10-(J10*T18)),IF(R18="Correctivo",(J10))))</f>
        <v>0.32999999999999996</v>
      </c>
      <c r="AA18" s="363"/>
      <c r="AB18" s="363"/>
      <c r="AC18" s="164" t="str">
        <f t="shared" si="3"/>
        <v>Moderado</v>
      </c>
      <c r="AD18" s="164">
        <f t="shared" si="4"/>
        <v>0.6</v>
      </c>
      <c r="AE18" s="363"/>
      <c r="AF18" s="363"/>
      <c r="AG18" s="365"/>
      <c r="AH18" s="365"/>
      <c r="AI18" s="365"/>
      <c r="AJ18" s="365"/>
      <c r="AK18" s="365"/>
      <c r="AL18" s="365"/>
      <c r="AM18" s="428"/>
      <c r="AN18" s="365"/>
    </row>
    <row r="19" spans="1:40">
      <c r="A19" s="365"/>
      <c r="B19" s="368"/>
      <c r="C19" s="368"/>
      <c r="D19" s="426"/>
      <c r="E19" s="368"/>
      <c r="F19" s="368"/>
      <c r="G19" s="368"/>
      <c r="H19" s="368"/>
      <c r="I19" s="371"/>
      <c r="J19" s="363"/>
      <c r="K19" s="365"/>
      <c r="L19" s="365"/>
      <c r="M19" s="365"/>
      <c r="N19" s="365"/>
      <c r="O19" s="163">
        <v>10</v>
      </c>
      <c r="P19" s="162" t="s">
        <v>163</v>
      </c>
      <c r="Q19" s="163" t="str">
        <f t="shared" si="0"/>
        <v>Probabilidad</v>
      </c>
      <c r="R19" s="163" t="s">
        <v>149</v>
      </c>
      <c r="S19" s="163" t="s">
        <v>150</v>
      </c>
      <c r="T19" s="164">
        <f>VLOOKUP(R19&amp;S19,Hoja1!$Q$4:$R$9,2,0)</f>
        <v>0.45</v>
      </c>
      <c r="U19" s="163" t="s">
        <v>151</v>
      </c>
      <c r="V19" s="163" t="s">
        <v>152</v>
      </c>
      <c r="W19" s="163" t="s">
        <v>153</v>
      </c>
      <c r="X19" s="164">
        <f t="shared" si="2"/>
        <v>0.27</v>
      </c>
      <c r="Y19" s="164" t="str">
        <f>IF(Z19&lt;=20%,'Tabla probabilidad'!$B$5,IF(Z19&lt;=40%,'Tabla probabilidad'!$B$6,IF(Z19&lt;=60%,'Tabla probabilidad'!$B$7,IF(Z19&lt;=80%,'Tabla probabilidad'!$B$8,IF(Z19&lt;=100%,'Tabla probabilidad'!$B$9)))))</f>
        <v>Baja</v>
      </c>
      <c r="Z19" s="164">
        <f>IF(R19="Preventivo",(J10-(J10*T19)),IF(R19="Detectivo",(J10-(J10*T19)),IF(R19="Correctivo",(J10))))</f>
        <v>0.32999999999999996</v>
      </c>
      <c r="AA19" s="363"/>
      <c r="AB19" s="363"/>
      <c r="AC19" s="164" t="str">
        <f t="shared" si="3"/>
        <v>Moderado</v>
      </c>
      <c r="AD19" s="164">
        <f t="shared" si="4"/>
        <v>0.6</v>
      </c>
      <c r="AE19" s="363"/>
      <c r="AF19" s="363"/>
      <c r="AG19" s="365"/>
      <c r="AH19" s="365"/>
      <c r="AI19" s="365"/>
      <c r="AJ19" s="365"/>
      <c r="AK19" s="365"/>
      <c r="AL19" s="365"/>
      <c r="AM19" s="428"/>
      <c r="AN19" s="365"/>
    </row>
    <row r="20" spans="1:40" ht="25.5">
      <c r="A20" s="365"/>
      <c r="B20" s="368"/>
      <c r="C20" s="368"/>
      <c r="D20" s="426"/>
      <c r="E20" s="368"/>
      <c r="F20" s="368"/>
      <c r="G20" s="368"/>
      <c r="H20" s="368"/>
      <c r="I20" s="371"/>
      <c r="J20" s="363"/>
      <c r="K20" s="365"/>
      <c r="L20" s="365"/>
      <c r="M20" s="365"/>
      <c r="N20" s="365"/>
      <c r="O20" s="163">
        <v>11</v>
      </c>
      <c r="P20" s="162" t="s">
        <v>164</v>
      </c>
      <c r="Q20" s="163" t="str">
        <f t="shared" si="0"/>
        <v>Probabilidad</v>
      </c>
      <c r="R20" s="163" t="s">
        <v>149</v>
      </c>
      <c r="S20" s="163" t="s">
        <v>150</v>
      </c>
      <c r="T20" s="164">
        <f>VLOOKUP(R20&amp;S20,Hoja1!$Q$4:$R$9,2,0)</f>
        <v>0.45</v>
      </c>
      <c r="U20" s="163" t="s">
        <v>151</v>
      </c>
      <c r="V20" s="163" t="s">
        <v>152</v>
      </c>
      <c r="W20" s="163" t="s">
        <v>153</v>
      </c>
      <c r="X20" s="164">
        <f t="shared" si="2"/>
        <v>0.27</v>
      </c>
      <c r="Y20" s="164" t="str">
        <f>IF(Z20&lt;=20%,'Tabla probabilidad'!$B$5,IF(Z20&lt;=40%,'Tabla probabilidad'!$B$6,IF(Z20&lt;=60%,'Tabla probabilidad'!$B$7,IF(Z20&lt;=80%,'Tabla probabilidad'!$B$8,IF(Z20&lt;=100%,'Tabla probabilidad'!$B$9)))))</f>
        <v>Baja</v>
      </c>
      <c r="Z20" s="164">
        <f>IF(R20="Preventivo",(J10-(J10*T20)),IF(R20="Detectivo",(J10-(J10*T20)),IF(R20="Correctivo",(J10))))</f>
        <v>0.32999999999999996</v>
      </c>
      <c r="AA20" s="363"/>
      <c r="AB20" s="363"/>
      <c r="AC20" s="164" t="str">
        <f t="shared" si="3"/>
        <v>Moderado</v>
      </c>
      <c r="AD20" s="164">
        <f t="shared" si="4"/>
        <v>0.6</v>
      </c>
      <c r="AE20" s="363"/>
      <c r="AF20" s="363"/>
      <c r="AG20" s="365"/>
      <c r="AH20" s="365"/>
      <c r="AI20" s="365"/>
      <c r="AJ20" s="365"/>
      <c r="AK20" s="365"/>
      <c r="AL20" s="365"/>
      <c r="AM20" s="428"/>
      <c r="AN20" s="365"/>
    </row>
    <row r="21" spans="1:40" ht="30.6" customHeight="1">
      <c r="A21" s="366"/>
      <c r="B21" s="369"/>
      <c r="C21" s="369"/>
      <c r="D21" s="427"/>
      <c r="E21" s="369"/>
      <c r="F21" s="369"/>
      <c r="G21" s="369"/>
      <c r="H21" s="369"/>
      <c r="I21" s="372"/>
      <c r="J21" s="373"/>
      <c r="K21" s="366"/>
      <c r="L21" s="366"/>
      <c r="M21" s="366"/>
      <c r="N21" s="366"/>
      <c r="O21" s="163">
        <v>12</v>
      </c>
      <c r="P21" s="162" t="s">
        <v>165</v>
      </c>
      <c r="Q21" s="163" t="str">
        <f t="shared" si="0"/>
        <v>Probabilidad</v>
      </c>
      <c r="R21" s="163" t="s">
        <v>149</v>
      </c>
      <c r="S21" s="163" t="s">
        <v>150</v>
      </c>
      <c r="T21" s="164">
        <f>VLOOKUP(R21&amp;S21,Hoja1!$Q$4:$R$9,2,0)</f>
        <v>0.45</v>
      </c>
      <c r="U21" s="163" t="s">
        <v>151</v>
      </c>
      <c r="V21" s="163" t="s">
        <v>152</v>
      </c>
      <c r="W21" s="163" t="s">
        <v>153</v>
      </c>
      <c r="X21" s="164">
        <f t="shared" si="2"/>
        <v>0.27</v>
      </c>
      <c r="Y21" s="164" t="str">
        <f>IF(Z21&lt;=20%,'Tabla probabilidad'!$B$5,IF(Z21&lt;=40%,'Tabla probabilidad'!$B$6,IF(Z21&lt;=60%,'Tabla probabilidad'!$B$7,IF(Z21&lt;=80%,'Tabla probabilidad'!$B$8,IF(Z21&lt;=100%,'Tabla probabilidad'!$B$9)))))</f>
        <v>Baja</v>
      </c>
      <c r="Z21" s="164">
        <f>IF(R21="Preventivo",(J10-(J10*T21)),IF(R21="Detectivo",(J10-(J10*T21)),IF(R21="Correctivo",(J21))))</f>
        <v>0.32999999999999996</v>
      </c>
      <c r="AA21" s="373"/>
      <c r="AB21" s="373"/>
      <c r="AC21" s="164" t="str">
        <f t="shared" si="3"/>
        <v>Moderado</v>
      </c>
      <c r="AD21" s="164">
        <f t="shared" si="4"/>
        <v>0.6</v>
      </c>
      <c r="AE21" s="373"/>
      <c r="AF21" s="373"/>
      <c r="AG21" s="366"/>
      <c r="AH21" s="366"/>
      <c r="AI21" s="366"/>
      <c r="AJ21" s="366"/>
      <c r="AK21" s="366"/>
      <c r="AL21" s="366"/>
      <c r="AM21" s="429"/>
      <c r="AN21" s="366"/>
    </row>
    <row r="22" spans="1:40" ht="57" customHeight="1">
      <c r="A22" s="374">
        <v>2</v>
      </c>
      <c r="B22" s="364" t="s">
        <v>166</v>
      </c>
      <c r="C22" s="364" t="s">
        <v>143</v>
      </c>
      <c r="D22" s="413" t="s">
        <v>167</v>
      </c>
      <c r="E22" s="364" t="s">
        <v>168</v>
      </c>
      <c r="F22" s="364" t="s">
        <v>423</v>
      </c>
      <c r="G22" s="364" t="s">
        <v>146</v>
      </c>
      <c r="H22" s="416">
        <v>500</v>
      </c>
      <c r="I22" s="370" t="str">
        <f>IF(H22&lt;=2,'Tabla probabilidad'!$B$5,IF(H22&lt;=24,'Tabla probabilidad'!$B$6,IF(H22&lt;=500,'Tabla probabilidad'!$B$7,IF(H22&lt;=5000,'Tabla probabilidad'!$B$8,IF(H22&gt;5000,'Tabla probabilidad'!$B$9)))))</f>
        <v>Media</v>
      </c>
      <c r="J22" s="375">
        <f>IF(H22&lt;=2,'Tabla probabilidad'!$D$5,IF(H22&lt;=24,'Tabla probabilidad'!$D$6,IF(H22&lt;=500,'Tabla probabilidad'!$D$7,IF(H22&lt;=5000,'Tabla probabilidad'!$D$8,IF(H22&gt;5000,'Tabla probabilidad'!$D$9)))))</f>
        <v>0.6</v>
      </c>
      <c r="K22" s="374" t="s">
        <v>147</v>
      </c>
      <c r="L22" s="374" t="str">
        <f>IF(K22="El riesgo afecta la imagen de alguna área de la organización","Leve",IF(K22="El riesgo afecta la imagen de la entidad internamente, de conocimiento general, nivel interno, alta dirección, contratista y/o de provedores","Menor",IF(K22="El riesgo afecta la imagen de la entidad con algunos usuarios de relevancia frente al logro de los objetivos","Moderado",IF(K22="El riesgo afecta la imagen de de la entidad con efecto publicitario sostenido a nivel del sector justicia","Mayor",IF(K22="El riesgo afecta la imagen de la entidad a nivel nacional, con efecto publicitarios sostenible a nivel país","Catastrófico",IF(K22="Impacto que afecte la ejecución presupuestal en un valor ≥0,5%.","Leve",IF(K22="Impacto que afecte la ejecución presupuestal en un valor ≥1%.","Menor",IF(K22="Impacto que afecte la ejecución presupuestal en un valor ≥5%.","Moderado",IF(K22="Impacto que afecte la ejecución presupuestal en un valor ≥20%.","Mayor",IF(K22="Impacto que afecte la ejecución presupuestal en un valor ≥50%.","Catastrófico",IF(K22="Incumplimiento máximo del 5% de la meta planeada","Leve",IF(K22="Incumplimiento máximo del 15% de la meta planeada","Menor",IF(K22="Incumplimiento máximo del 20% de la meta planeada","Moderado",IF(K22="Incumplimiento máximo del 50% de la meta planeada","Mayor",IF(K22="Incumplimiento máximo del 80% de la meta planeada","Catastrófico",IF(K22="Cualquier afectación a la violacion de los derechos de los ciudadanos se considera con consecuencias altas","Mayor",IF(K22="Cualquier afectación a la violacion de los derechos de los ciudadanos se considera con consecuencias desastrosas","Catastrófico",IF(K22="Afecta la Prestación del Servicio de Administración de Justicia en 5%","Leve",IF(K22="Afecta la Prestación del Servicio de Administración de Justicia en 10%","Menor",IF(K22="Afecta la Prestación del Servicio de Administración de Justicia en 15%","Moderado",IF(K22="Afecta la Prestación del Servicio de Administración de Justicia en 20%","Mayor",IF(K22="Afecta la Prestación del Servicio de Administración de Justicia en más del 50%","Catastrófico",IF(K22="Cualquier acto indebido de los servidores judiciales genera altas consecuencias para la entidad","Mayor",IF(K22="Cualquier acto indebido de los servidores judiciales genera consecuencias desastrosas para la entidad","Catastrófico",IF(K22="Si el hecho llegara a presentarse, tendría consecuencias o efectos mínimos sobre la entidad","Leve",IF(K22="Si el hecho llegara a presentarse, tendría bajo impacto o efecto sobre la entidad","Menor",IF(K22="Si el hecho llegara a presentarse, tendría medianas consecuencias o efectos sobre la entidad","Moderado",IF(K22="Si el hecho llegara a presentarse, tendría altas consecuencias o efectos sobre la entidad","Mayor",IF(K22="Si el hecho llegara a presentarse, tendría desastrosas consecuencias o efectos sobre la entidad","Catastrófico")))))))))))))))))))))))))))))</f>
        <v>Moderado</v>
      </c>
      <c r="M22" s="374" t="str">
        <f>IF(K22="El riesgo afecta la imagen de alguna área de la organización","20%",IF(K22="El riesgo afecta la imagen de la entidad internamente, de conocimiento general, nivel interno, alta dirección, contratista y/o de provedores","40%",IF(K22="El riesgo afecta la imagen de la entidad con algunos usuarios de relevancia frente al logro de los objetivos","60%",IF(K22="El riesgo afecta la imagen de de la entidad con efecto publicitario sostenido a nivel del sector justicia","80%",IF(K22="El riesgo afecta la imagen de la entidad a nivel nacional, con efecto publicitarios sostenible a nivel país","100%",IF(K22="Impacto que afecte la ejecución presupuestal en un valor ≥0,5%.","20%",IF(K22="Impacto que afecte la ejecución presupuestal en un valor ≥1%.","40%",IF(K22="Impacto que afecte la ejecución presupuestal en un valor ≥5%.","60%",IF(K22="Impacto que afecte la ejecución presupuestal en un valor ≥20%.","80%",IF(K22="Impacto que afecte la ejecución presupuestal en un valor ≥50%.","100%",IF(K22="Incumplimiento máximo del 5% de la meta planeada","20%",IF(K22="Incumplimiento máximo del 15% de la meta planeada","40%",IF(K22="Incumplimiento máximo del 20% de la meta planeada","60%",IF(K22="Incumplimiento máximo del 50% de la meta planeada","80%",IF(K22="Incumplimiento máximo del 80% de la meta planeada","100%",IF(K22="Cualquier afectación a la violacion de los derechos de los ciudadanos se considera con consecuencias altas","80%",IF(K22="Cualquier afectación a la violacion de los derechos de los ciudadanos se considera con consecuencias desastrosas","100%",IF(K22="Afecta la Prestación del Servicio de Administración de Justicia en 5%","20%",IF(K22="Afecta la Prestación del Servicio de Administración de Justicia en 10%","40%",IF(K22="Afecta la Prestación del Servicio de Administración de Justicia en 15%","60%",IF(K22="Afecta la Prestación del Servicio de Administración de Justicia en 20%","80%",IF(K22="Afecta la Prestación del Servicio de Administración de Justicia en más del 50%","100%",IF(K22="Cualquier acto indebido de los servidores judiciales genera altas consecuencias para la entidad","80%",IF(K22="Cualquier acto indebido de los servidores judiciales genera consecuencias desastrosas para la entidad","100%",IF(K22="Si el hecho llegara a presentarse, tendría consecuencias o efectos mínimos sobre la entidad","20%",IF(K22="Si el hecho llegara a presentarse, tendría bajo impacto o efecto sobre la entidad","40%",IF(K22="Si el hecho llegara a presentarse, tendría medianas consecuencias o efectos sobre la entidad","60%",IF(K22="Si el hecho llegara a presentarse, tendría altas consecuencias o efectos sobre la entidad","80%",IF(K22="Si el hecho llegara a presentarse, tendría desastrosas consecuencias o efectos sobre la entidad","100%")))))))))))))))))))))))))))))</f>
        <v>60%</v>
      </c>
      <c r="N22" s="374" t="str">
        <f>VLOOKUP((I22&amp;L22),Hoja1!$B$4:$C$28,2,0)</f>
        <v>Moderado</v>
      </c>
      <c r="O22" s="163">
        <v>1</v>
      </c>
      <c r="P22" s="162" t="s">
        <v>169</v>
      </c>
      <c r="Q22" s="163" t="str">
        <f t="shared" si="0"/>
        <v>Probabilidad</v>
      </c>
      <c r="R22" s="163" t="s">
        <v>149</v>
      </c>
      <c r="S22" s="163" t="s">
        <v>150</v>
      </c>
      <c r="T22" s="164">
        <f>VLOOKUP(R22&amp;S22,Hoja1!$Q$4:$R$9,2,0)</f>
        <v>0.45</v>
      </c>
      <c r="U22" s="163" t="s">
        <v>151</v>
      </c>
      <c r="V22" s="163" t="s">
        <v>152</v>
      </c>
      <c r="W22" s="163" t="s">
        <v>153</v>
      </c>
      <c r="X22" s="164">
        <f>IF(Q22="Probabilidad",($J$22*T22),IF(Q22="Impacto"," "))</f>
        <v>0.27</v>
      </c>
      <c r="Y22" s="164" t="str">
        <f>IF(Z22&lt;=20%,'Tabla probabilidad'!$B$5,IF(Z22&lt;=40%,'Tabla probabilidad'!$B$6,IF(Z22&lt;=60%,'Tabla probabilidad'!$B$7,IF(Z22&lt;=80%,'Tabla probabilidad'!$B$8,IF(Z22&lt;=100%,'Tabla probabilidad'!$B$9)))))</f>
        <v>Baja</v>
      </c>
      <c r="Z22" s="164">
        <f>IF(R22="Preventivo",(J22-(J22*T22)),IF(R22="Detectivo",(J22-(J22*T22)),IF(R22="Correctivo",(J22))))</f>
        <v>0.32999999999999996</v>
      </c>
      <c r="AA22" s="362" t="str">
        <f>IF(AB22&lt;=20%,'Tabla probabilidad'!$B$5,IF(AB22&lt;=40%,'Tabla probabilidad'!$B$6,IF(AB22&lt;=60%,'Tabla probabilidad'!$B$7,IF(AB22&lt;=80%,'Tabla probabilidad'!$B$8,IF(AB22&lt;=100%,'Tabla probabilidad'!$B$9)))))</f>
        <v>Baja</v>
      </c>
      <c r="AB22" s="362">
        <f>AVERAGE(Z22:Z25)</f>
        <v>0.34499999999999997</v>
      </c>
      <c r="AC22" s="164" t="str">
        <f t="shared" si="1"/>
        <v>Moderado</v>
      </c>
      <c r="AD22" s="164">
        <f>IF(Q22="Probabilidad",(($M$22-0)),IF(Q22="Impacto",($M$22-($M$22*T22))))</f>
        <v>0.6</v>
      </c>
      <c r="AE22" s="362" t="str">
        <f>IF(AF22&lt;=20%,"Leve",IF(AF22&lt;=40%,"Menor",IF(AF22&lt;=60%,"Moderado",IF(AF22&lt;=80%,"Mayor",IF(AF22&lt;=100%,"Catastrófico")))))</f>
        <v>Moderado</v>
      </c>
      <c r="AF22" s="362">
        <f>AVERAGE(AD22:AD25)</f>
        <v>0.6</v>
      </c>
      <c r="AG22" s="364" t="str">
        <f>VLOOKUP(AA22&amp;AE22,Hoja1!$B$4:$C$28,2,0)</f>
        <v>Moderado</v>
      </c>
      <c r="AH22" s="364" t="s">
        <v>154</v>
      </c>
      <c r="AI22" s="364"/>
      <c r="AJ22" s="364"/>
      <c r="AK22" s="364"/>
      <c r="AL22" s="364"/>
      <c r="AM22" s="421"/>
      <c r="AN22" s="374"/>
    </row>
    <row r="23" spans="1:40" ht="42.75" customHeight="1">
      <c r="A23" s="374"/>
      <c r="B23" s="365"/>
      <c r="C23" s="365"/>
      <c r="D23" s="414"/>
      <c r="E23" s="365"/>
      <c r="F23" s="365"/>
      <c r="G23" s="365"/>
      <c r="H23" s="416"/>
      <c r="I23" s="371"/>
      <c r="J23" s="375"/>
      <c r="K23" s="374"/>
      <c r="L23" s="376"/>
      <c r="M23" s="376"/>
      <c r="N23" s="374"/>
      <c r="O23" s="163">
        <v>2</v>
      </c>
      <c r="P23" s="162" t="s">
        <v>170</v>
      </c>
      <c r="Q23" s="163" t="str">
        <f t="shared" si="0"/>
        <v>Probabilidad</v>
      </c>
      <c r="R23" s="163" t="s">
        <v>149</v>
      </c>
      <c r="S23" s="163" t="s">
        <v>150</v>
      </c>
      <c r="T23" s="164">
        <f>VLOOKUP(R23&amp;S23,Hoja1!$Q$4:$R$9,2,0)</f>
        <v>0.45</v>
      </c>
      <c r="U23" s="163" t="s">
        <v>151</v>
      </c>
      <c r="V23" s="163" t="s">
        <v>152</v>
      </c>
      <c r="W23" s="163" t="s">
        <v>153</v>
      </c>
      <c r="X23" s="164">
        <f t="shared" ref="X23:X25" si="5">IF(Q23="Probabilidad",($J$22*T23),IF(Q23="Impacto"," "))</f>
        <v>0.27</v>
      </c>
      <c r="Y23" s="164" t="str">
        <f>IF(Z23&lt;=20%,'Tabla probabilidad'!$B$5,IF(Z23&lt;=40%,'Tabla probabilidad'!$B$6,IF(Z23&lt;=60%,'Tabla probabilidad'!$B$7,IF(Z23&lt;=80%,'Tabla probabilidad'!$B$8,IF(Z23&lt;=100%,'Tabla probabilidad'!$B$9)))))</f>
        <v>Baja</v>
      </c>
      <c r="Z23" s="164">
        <f>IF(R23="Preventivo",(J22-(J22*T23)),IF(R23="Detectivo",(J22-(J22*T23)),IF(R23="Correctivo",(J22))))</f>
        <v>0.32999999999999996</v>
      </c>
      <c r="AA23" s="363"/>
      <c r="AB23" s="363"/>
      <c r="AC23" s="164" t="str">
        <f t="shared" si="1"/>
        <v>Moderado</v>
      </c>
      <c r="AD23" s="164">
        <f t="shared" ref="AD23:AD25" si="6">IF(Q23="Probabilidad",(($M$22-0)),IF(Q23="Impacto",($M$22-($M$22*T23))))</f>
        <v>0.6</v>
      </c>
      <c r="AE23" s="363"/>
      <c r="AF23" s="363"/>
      <c r="AG23" s="365"/>
      <c r="AH23" s="365"/>
      <c r="AI23" s="365"/>
      <c r="AJ23" s="365"/>
      <c r="AK23" s="365"/>
      <c r="AL23" s="365"/>
      <c r="AM23" s="365"/>
      <c r="AN23" s="374"/>
    </row>
    <row r="24" spans="1:40" ht="75.75" customHeight="1">
      <c r="A24" s="374"/>
      <c r="B24" s="365"/>
      <c r="C24" s="365"/>
      <c r="D24" s="414"/>
      <c r="E24" s="365"/>
      <c r="F24" s="365"/>
      <c r="G24" s="365"/>
      <c r="H24" s="416"/>
      <c r="I24" s="371"/>
      <c r="J24" s="375"/>
      <c r="K24" s="374"/>
      <c r="L24" s="376"/>
      <c r="M24" s="376"/>
      <c r="N24" s="374"/>
      <c r="O24" s="163">
        <v>3</v>
      </c>
      <c r="P24" s="162" t="s">
        <v>155</v>
      </c>
      <c r="Q24" s="163" t="str">
        <f t="shared" si="0"/>
        <v>Probabilidad</v>
      </c>
      <c r="R24" s="163" t="s">
        <v>149</v>
      </c>
      <c r="S24" s="163" t="s">
        <v>150</v>
      </c>
      <c r="T24" s="164">
        <f>VLOOKUP(R24&amp;S24,Hoja1!$Q$4:$R$9,2,0)</f>
        <v>0.45</v>
      </c>
      <c r="U24" s="163" t="s">
        <v>151</v>
      </c>
      <c r="V24" s="163" t="s">
        <v>152</v>
      </c>
      <c r="W24" s="163" t="s">
        <v>153</v>
      </c>
      <c r="X24" s="164">
        <f t="shared" si="5"/>
        <v>0.27</v>
      </c>
      <c r="Y24" s="164" t="str">
        <f>IF(Z24&lt;=20%,'Tabla probabilidad'!$B$5,IF(Z24&lt;=40%,'Tabla probabilidad'!$B$6,IF(Z24&lt;=60%,'Tabla probabilidad'!$B$7,IF(Z24&lt;=80%,'Tabla probabilidad'!$B$8,IF(Z24&lt;=100%,'Tabla probabilidad'!$B$9)))))</f>
        <v>Baja</v>
      </c>
      <c r="Z24" s="164">
        <f>IF(R24="Preventivo",(J22-(J22*T24)),IF(R24="Detectivo",(J22-(J22*T24)),IF(R24="Correctivo",(J22))))</f>
        <v>0.32999999999999996</v>
      </c>
      <c r="AA24" s="363"/>
      <c r="AB24" s="363"/>
      <c r="AC24" s="164" t="str">
        <f t="shared" si="1"/>
        <v>Moderado</v>
      </c>
      <c r="AD24" s="164">
        <f t="shared" si="6"/>
        <v>0.6</v>
      </c>
      <c r="AE24" s="363"/>
      <c r="AF24" s="363"/>
      <c r="AG24" s="365"/>
      <c r="AH24" s="365"/>
      <c r="AI24" s="365"/>
      <c r="AJ24" s="365"/>
      <c r="AK24" s="365"/>
      <c r="AL24" s="365"/>
      <c r="AM24" s="365"/>
      <c r="AN24" s="374"/>
    </row>
    <row r="25" spans="1:40" ht="72" customHeight="1">
      <c r="A25" s="374"/>
      <c r="B25" s="366"/>
      <c r="C25" s="366"/>
      <c r="D25" s="415"/>
      <c r="E25" s="366"/>
      <c r="F25" s="366"/>
      <c r="G25" s="366"/>
      <c r="H25" s="416"/>
      <c r="I25" s="372"/>
      <c r="J25" s="375"/>
      <c r="K25" s="374"/>
      <c r="L25" s="376"/>
      <c r="M25" s="376"/>
      <c r="N25" s="374"/>
      <c r="O25" s="163">
        <v>4</v>
      </c>
      <c r="P25" s="162" t="s">
        <v>171</v>
      </c>
      <c r="Q25" s="163" t="str">
        <f t="shared" si="0"/>
        <v>Probabilidad</v>
      </c>
      <c r="R25" s="163" t="s">
        <v>172</v>
      </c>
      <c r="S25" s="163" t="s">
        <v>150</v>
      </c>
      <c r="T25" s="164">
        <f>VLOOKUP(R25&amp;S25,Hoja1!$Q$4:$R$9,2,0)</f>
        <v>0.35</v>
      </c>
      <c r="U25" s="163" t="s">
        <v>151</v>
      </c>
      <c r="V25" s="163" t="s">
        <v>152</v>
      </c>
      <c r="W25" s="163" t="s">
        <v>153</v>
      </c>
      <c r="X25" s="164">
        <f t="shared" si="5"/>
        <v>0.21</v>
      </c>
      <c r="Y25" s="164" t="str">
        <f>IF(Z25&lt;=20%,'Tabla probabilidad'!$B$5,IF(Z25&lt;=40%,'Tabla probabilidad'!$B$6,IF(Z25&lt;=60%,'Tabla probabilidad'!$B$7,IF(Z25&lt;=80%,'Tabla probabilidad'!$B$8,IF(Z25&lt;=100%,'Tabla probabilidad'!$B$9)))))</f>
        <v>Baja</v>
      </c>
      <c r="Z25" s="164">
        <f>IF(R25="Preventivo",(J22-(J22*T25)),IF(R25="Detectivo",(J22-(J22*T25)),IF(R25="Correctivo",(J22))))</f>
        <v>0.39</v>
      </c>
      <c r="AA25" s="363"/>
      <c r="AB25" s="363"/>
      <c r="AC25" s="164" t="str">
        <f t="shared" si="1"/>
        <v>Moderado</v>
      </c>
      <c r="AD25" s="164">
        <f t="shared" si="6"/>
        <v>0.6</v>
      </c>
      <c r="AE25" s="363"/>
      <c r="AF25" s="363"/>
      <c r="AG25" s="365"/>
      <c r="AH25" s="365"/>
      <c r="AI25" s="365"/>
      <c r="AJ25" s="365"/>
      <c r="AK25" s="365"/>
      <c r="AL25" s="365"/>
      <c r="AM25" s="366"/>
      <c r="AN25" s="374"/>
    </row>
    <row r="26" spans="1:40" ht="25.5" customHeight="1">
      <c r="A26" s="364">
        <v>3</v>
      </c>
      <c r="B26" s="364" t="s">
        <v>173</v>
      </c>
      <c r="C26" s="364" t="s">
        <v>174</v>
      </c>
      <c r="D26" s="364" t="s">
        <v>175</v>
      </c>
      <c r="E26" s="364" t="s">
        <v>176</v>
      </c>
      <c r="F26" s="417" t="s">
        <v>424</v>
      </c>
      <c r="G26" s="364" t="s">
        <v>177</v>
      </c>
      <c r="H26" s="367">
        <v>1000</v>
      </c>
      <c r="I26" s="370" t="str">
        <f>IF(H26&lt;=2,'Tabla probabilidad'!$B$5,IF(H26&lt;=24,'Tabla probabilidad'!$B$6,IF(H26&lt;=500,'Tabla probabilidad'!$B$7,IF(H26&lt;=5000,'Tabla probabilidad'!$B$8,IF(H26&gt;5000,'Tabla probabilidad'!$B$9)))))</f>
        <v>Alta</v>
      </c>
      <c r="J26" s="362">
        <f>IF(H26&lt;=2,'Tabla probabilidad'!$D$5,IF(H26&lt;=24,'Tabla probabilidad'!$D$6,IF(H26&lt;=500,'Tabla probabilidad'!$D$7,IF(H26&lt;=5000,'Tabla probabilidad'!$D$8,IF(H26&gt;5000,'Tabla probabilidad'!$D$9)))))</f>
        <v>0.8</v>
      </c>
      <c r="K26" s="374" t="s">
        <v>178</v>
      </c>
      <c r="L26" s="374" t="str">
        <f>IF(K26="El riesgo afecta la imagen de alguna área de la organización","Leve",IF(K26="El riesgo afecta la imagen de la entidad internamente, de conocimiento general, nivel interno, alta dirección, contratista y/o de provedores","Menor",IF(K26="El riesgo afecta la imagen de la entidad con algunos usuarios de relevancia frente al logro de los objetivos","Moderado",IF(K26="El riesgo afecta la imagen de de la entidad con efecto publicitario sostenido a nivel del sector justicia","Mayor",IF(K26="El riesgo afecta la imagen de la entidad a nivel nacional, con efecto publicitarios sostenible a nivel país","Catastrófico",IF(K26="Impacto que afecte la ejecución presupuestal en un valor ≥0,5%.","Leve",IF(K26="Impacto que afecte la ejecución presupuestal en un valor ≥1%.","Menor",IF(K26="Impacto que afecte la ejecución presupuestal en un valor ≥5%.","Moderado",IF(K26="Impacto que afecte la ejecución presupuestal en un valor ≥20%.","Mayor",IF(K26="Impacto que afecte la ejecución presupuestal en un valor ≥50%.","Catastrófico",IF(K26="Incumplimiento máximo del 5% de la meta planeada","Leve",IF(K26="Incumplimiento máximo del 15% de la meta planeada","Menor",IF(K26="Incumplimiento máximo del 20% de la meta planeada","Moderado",IF(K26="Incumplimiento máximo del 50% de la meta planeada","Mayor",IF(K26="Incumplimiento máximo del 80% de la meta planeada","Catastrófico",IF(K26="Cualquier afectación a la violacion de los derechos de los ciudadanos se considera con consecuencias altas","Mayor",IF(K26="Cualquier afectación a la violacion de los derechos de los ciudadanos se considera con consecuencias desastrosas","Catastrófico",IF(K26="Afecta la Prestación del Servicio de Administración de Justicia en 5%","Leve",IF(K26="Afecta la Prestación del Servicio de Administración de Justicia en 10%","Menor",IF(K26="Afecta la Prestación del Servicio de Administración de Justicia en 15%","Moderado",IF(K26="Afecta la Prestación del Servicio de Administración de Justicia en 20%","Mayor",IF(K26="Afecta la Prestación del Servicio de Administración de Justicia en más del 50%","Catastrófico",IF(K26="Cualquier acto indebido de los servidores judiciales genera altas consecuencias para la entidad","Mayor",IF(K26="Cualquier acto indebido de los servidores judiciales genera consecuencias desastrosas para la entidad","Catastrófico",IF(K26="Si el hecho llegara a presentarse, tendría consecuencias o efectos mínimos sobre la entidad","Leve",IF(K26="Si el hecho llegara a presentarse, tendría bajo impacto o efecto sobre la entidad","Menor",IF(K26="Si el hecho llegara a presentarse, tendría medianas consecuencias o efectos sobre la entidad","Moderado",IF(K26="Si el hecho llegara a presentarse, tendría altas consecuencias o efectos sobre la entidad","Mayor",IF(K26="Si el hecho llegara a presentarse, tendría desastrosas consecuencias o efectos sobre la entidad","Catastrófico")))))))))))))))))))))))))))))</f>
        <v>Mayor</v>
      </c>
      <c r="M26" s="374" t="str">
        <f>IF(K26="El riesgo afecta la imagen de alguna área de la organización","20%",IF(K26="El riesgo afecta la imagen de la entidad internamente, de conocimiento general, nivel interno, alta dirección, contratista y/o de provedores","40%",IF(K26="El riesgo afecta la imagen de la entidad con algunos usuarios de relevancia frente al logro de los objetivos","60%",IF(K26="El riesgo afecta la imagen de de la entidad con efecto publicitario sostenido a nivel del sector justicia","80%",IF(K26="El riesgo afecta la imagen de la entidad a nivel nacional, con efecto publicitarios sostenible a nivel país","100%",IF(K26="Impacto que afecte la ejecución presupuestal en un valor ≥0,5%.","20%",IF(K26="Impacto que afecte la ejecución presupuestal en un valor ≥1%.","40%",IF(K26="Impacto que afecte la ejecución presupuestal en un valor ≥5%.","60%",IF(K26="Impacto que afecte la ejecución presupuestal en un valor ≥20%.","80%",IF(K26="Impacto que afecte la ejecución presupuestal en un valor ≥50%.","100%",IF(K26="Incumplimiento máximo del 5% de la meta planeada","20%",IF(K26="Incumplimiento máximo del 15% de la meta planeada","40%",IF(K26="Incumplimiento máximo del 20% de la meta planeada","60%",IF(K26="Incumplimiento máximo del 50% de la meta planeada","80%",IF(K26="Incumplimiento máximo del 80% de la meta planeada","100%",IF(K26="Cualquier afectación a la violacion de los derechos de los ciudadanos se considera con consecuencias altas","80%",IF(K26="Cualquier afectación a la violacion de los derechos de los ciudadanos se considera con consecuencias desastrosas","100%",IF(K26="Afecta la Prestación del Servicio de Administración de Justicia en 5%","20%",IF(K26="Afecta la Prestación del Servicio de Administración de Justicia en 10%","40%",IF(K26="Afecta la Prestación del Servicio de Administración de Justicia en 15%","60%",IF(K26="Afecta la Prestación del Servicio de Administración de Justicia en 20%","80%",IF(K26="Afecta la Prestación del Servicio de Administración de Justicia en más del 50%","100%",IF(K26="Cualquier acto indebido de los servidores judiciales genera altas consecuencias para la entidad","80%",IF(K26="Cualquier acto indebido de los servidores judiciales genera consecuencias desastrosas para la entidad","100%",IF(K26="Si el hecho llegara a presentarse, tendría consecuencias o efectos mínimos sobre la entidad","20%",IF(K26="Si el hecho llegara a presentarse, tendría bajo impacto o efecto sobre la entidad","40%",IF(K26="Si el hecho llegara a presentarse, tendría medianas consecuencias o efectos sobre la entidad","60%",IF(K26="Si el hecho llegara a presentarse, tendría altas consecuencias o efectos sobre la entidad","80%",IF(K26="Si el hecho llegara a presentarse, tendría desastrosas consecuencias o efectos sobre la entidad","100%")))))))))))))))))))))))))))))</f>
        <v>80%</v>
      </c>
      <c r="N26" s="374" t="str">
        <f>VLOOKUP((I26&amp;L26),Hoja1!$B$4:$C$28,2,0)</f>
        <v xml:space="preserve">Alto </v>
      </c>
      <c r="O26" s="163">
        <v>1</v>
      </c>
      <c r="P26" s="162" t="s">
        <v>179</v>
      </c>
      <c r="Q26" s="163" t="str">
        <f t="shared" ref="Q26:Q29" si="7">IF(R26="Preventivo","Probabilidad",IF(R26="Detectivo","Probabilidad", IF(R26="Correctivo","Impacto")))</f>
        <v>Probabilidad</v>
      </c>
      <c r="R26" s="163" t="s">
        <v>149</v>
      </c>
      <c r="S26" s="163" t="s">
        <v>150</v>
      </c>
      <c r="T26" s="164">
        <f>VLOOKUP(R26&amp;S26,Hoja1!$Q$4:$R$9,2,0)</f>
        <v>0.45</v>
      </c>
      <c r="U26" s="163" t="s">
        <v>151</v>
      </c>
      <c r="V26" s="163" t="s">
        <v>152</v>
      </c>
      <c r="W26" s="163" t="s">
        <v>153</v>
      </c>
      <c r="X26" s="164">
        <f>IF(Q26="Probabilidad",($J$22*T26),IF(Q26="Impacto"," "))</f>
        <v>0.27</v>
      </c>
      <c r="Y26" s="164" t="str">
        <f>IF(Z26&lt;=20%,'Tabla probabilidad'!$B$5,IF(Z26&lt;=40%,'Tabla probabilidad'!$B$6,IF(Z26&lt;=60%,'Tabla probabilidad'!$B$7,IF(Z26&lt;=80%,'Tabla probabilidad'!$B$8,IF(Z26&lt;=100%,'Tabla probabilidad'!$B$9)))))</f>
        <v>Media</v>
      </c>
      <c r="Z26" s="164">
        <f>IF(R26="Preventivo",(J26-(J26*T26)),IF(R26="Detectivo",(J26-(J26*T26)),IF(R26="Correctivo",(J26))))</f>
        <v>0.44</v>
      </c>
      <c r="AA26" s="362" t="str">
        <f>IF(AB26&lt;=20%,'Tabla probabilidad'!$B$5,IF(AB26&lt;=40%,'Tabla probabilidad'!$B$6,IF(AB26&lt;=60%,'Tabla probabilidad'!$B$7,IF(AB26&lt;=80%,'Tabla probabilidad'!$B$8,IF(AB26&lt;=100%,'Tabla probabilidad'!$B$9)))))</f>
        <v>Media</v>
      </c>
      <c r="AB26" s="362">
        <f>AVERAGE(Z26:Z29)</f>
        <v>0.46</v>
      </c>
      <c r="AC26" s="164" t="str">
        <f t="shared" ref="AC26:AC29" si="8">IF(AD26&lt;=20%,"Leve",IF(AD26&lt;=40%,"Menor",IF(AD26&lt;=60%,"Moderado",IF(AD26&lt;=80%,"Mayor",IF(AD26&lt;=100%,"Catastrófico")))))</f>
        <v>Moderado</v>
      </c>
      <c r="AD26" s="164">
        <f>IF(Q26="Probabilidad",(($M$22-0)),IF(Q26="Impacto",($M$22-($M$22*T26))))</f>
        <v>0.6</v>
      </c>
      <c r="AE26" s="362" t="str">
        <f>IF(AF26&lt;=20%,"Leve",IF(AF26&lt;=40%,"Menor",IF(AF26&lt;=60%,"Moderado",IF(AF26&lt;=80%,"Mayor",IF(AF26&lt;=100%,"Catastrófico")))))</f>
        <v>Moderado</v>
      </c>
      <c r="AF26" s="362">
        <f>AVERAGE(AD26:AD29)</f>
        <v>0.6</v>
      </c>
      <c r="AG26" s="364" t="str">
        <f>VLOOKUP(AA26&amp;AE26,Hoja1!$B$4:$C$28,2,0)</f>
        <v>Moderado</v>
      </c>
      <c r="AH26" s="364" t="s">
        <v>154</v>
      </c>
      <c r="AI26" s="364"/>
      <c r="AJ26" s="364"/>
      <c r="AK26" s="364"/>
      <c r="AL26" s="364"/>
      <c r="AM26" s="421"/>
      <c r="AN26" s="374"/>
    </row>
    <row r="27" spans="1:40" ht="25.5">
      <c r="A27" s="365"/>
      <c r="B27" s="365"/>
      <c r="C27" s="365"/>
      <c r="D27" s="365"/>
      <c r="E27" s="365"/>
      <c r="F27" s="418"/>
      <c r="G27" s="365"/>
      <c r="H27" s="368"/>
      <c r="I27" s="371"/>
      <c r="J27" s="363"/>
      <c r="K27" s="374"/>
      <c r="L27" s="376"/>
      <c r="M27" s="376"/>
      <c r="N27" s="374"/>
      <c r="O27" s="163">
        <v>2</v>
      </c>
      <c r="P27" s="162" t="s">
        <v>180</v>
      </c>
      <c r="Q27" s="163" t="str">
        <f t="shared" si="7"/>
        <v>Probabilidad</v>
      </c>
      <c r="R27" s="163" t="s">
        <v>149</v>
      </c>
      <c r="S27" s="163" t="s">
        <v>150</v>
      </c>
      <c r="T27" s="164">
        <f>VLOOKUP(R27&amp;S27,Hoja1!$Q$4:$R$9,2,0)</f>
        <v>0.45</v>
      </c>
      <c r="U27" s="163" t="s">
        <v>151</v>
      </c>
      <c r="V27" s="163" t="s">
        <v>152</v>
      </c>
      <c r="W27" s="163" t="s">
        <v>153</v>
      </c>
      <c r="X27" s="164">
        <f t="shared" ref="X27:X29" si="9">IF(Q27="Probabilidad",($J$22*T27),IF(Q27="Impacto"," "))</f>
        <v>0.27</v>
      </c>
      <c r="Y27" s="164" t="str">
        <f>IF(Z27&lt;=20%,'Tabla probabilidad'!$B$5,IF(Z27&lt;=40%,'Tabla probabilidad'!$B$6,IF(Z27&lt;=60%,'Tabla probabilidad'!$B$7,IF(Z27&lt;=80%,'Tabla probabilidad'!$B$8,IF(Z27&lt;=100%,'Tabla probabilidad'!$B$9)))))</f>
        <v>Media</v>
      </c>
      <c r="Z27" s="164">
        <f>IF(R27="Preventivo",(J26-(J26*T27)),IF(R27="Detectivo",(J26-(J26*T27)),IF(R27="Correctivo",(J26))))</f>
        <v>0.44</v>
      </c>
      <c r="AA27" s="363"/>
      <c r="AB27" s="363"/>
      <c r="AC27" s="164" t="str">
        <f t="shared" si="8"/>
        <v>Moderado</v>
      </c>
      <c r="AD27" s="164">
        <f t="shared" ref="AD27:AD29" si="10">IF(Q27="Probabilidad",(($M$22-0)),IF(Q27="Impacto",($M$22-($M$22*T27))))</f>
        <v>0.6</v>
      </c>
      <c r="AE27" s="363"/>
      <c r="AF27" s="363"/>
      <c r="AG27" s="365"/>
      <c r="AH27" s="365"/>
      <c r="AI27" s="365"/>
      <c r="AJ27" s="365"/>
      <c r="AK27" s="365"/>
      <c r="AL27" s="365"/>
      <c r="AM27" s="365"/>
      <c r="AN27" s="374"/>
    </row>
    <row r="28" spans="1:40" ht="38.25">
      <c r="A28" s="365"/>
      <c r="B28" s="365"/>
      <c r="C28" s="365"/>
      <c r="D28" s="365"/>
      <c r="E28" s="365"/>
      <c r="F28" s="418"/>
      <c r="G28" s="365"/>
      <c r="H28" s="368"/>
      <c r="I28" s="371"/>
      <c r="J28" s="363"/>
      <c r="K28" s="374"/>
      <c r="L28" s="376"/>
      <c r="M28" s="376"/>
      <c r="N28" s="374"/>
      <c r="O28" s="163">
        <v>3</v>
      </c>
      <c r="P28" s="162" t="s">
        <v>181</v>
      </c>
      <c r="Q28" s="163" t="str">
        <f t="shared" si="7"/>
        <v>Probabilidad</v>
      </c>
      <c r="R28" s="163" t="s">
        <v>149</v>
      </c>
      <c r="S28" s="163" t="s">
        <v>150</v>
      </c>
      <c r="T28" s="164">
        <f>VLOOKUP(R28&amp;S28,Hoja1!$Q$4:$R$9,2,0)</f>
        <v>0.45</v>
      </c>
      <c r="U28" s="163" t="s">
        <v>151</v>
      </c>
      <c r="V28" s="163" t="s">
        <v>152</v>
      </c>
      <c r="W28" s="163" t="s">
        <v>153</v>
      </c>
      <c r="X28" s="164">
        <f t="shared" si="9"/>
        <v>0.27</v>
      </c>
      <c r="Y28" s="164" t="str">
        <f>IF(Z28&lt;=20%,'Tabla probabilidad'!$B$5,IF(Z28&lt;=40%,'Tabla probabilidad'!$B$6,IF(Z28&lt;=60%,'Tabla probabilidad'!$B$7,IF(Z28&lt;=80%,'Tabla probabilidad'!$B$8,IF(Z28&lt;=100%,'Tabla probabilidad'!$B$9)))))</f>
        <v>Media</v>
      </c>
      <c r="Z28" s="164">
        <f>IF(R28="Preventivo",(J26-(J26*T28)),IF(R28="Detectivo",(J26-(J26*T28)),IF(R28="Correctivo",(J26))))</f>
        <v>0.44</v>
      </c>
      <c r="AA28" s="363"/>
      <c r="AB28" s="363"/>
      <c r="AC28" s="164" t="str">
        <f t="shared" si="8"/>
        <v>Moderado</v>
      </c>
      <c r="AD28" s="164">
        <f t="shared" si="10"/>
        <v>0.6</v>
      </c>
      <c r="AE28" s="363"/>
      <c r="AF28" s="363"/>
      <c r="AG28" s="365"/>
      <c r="AH28" s="365"/>
      <c r="AI28" s="365"/>
      <c r="AJ28" s="365"/>
      <c r="AK28" s="365"/>
      <c r="AL28" s="365"/>
      <c r="AM28" s="365"/>
      <c r="AN28" s="374"/>
    </row>
    <row r="29" spans="1:40" ht="29.25" customHeight="1">
      <c r="A29" s="366"/>
      <c r="B29" s="366"/>
      <c r="C29" s="366"/>
      <c r="D29" s="366"/>
      <c r="E29" s="366"/>
      <c r="F29" s="419"/>
      <c r="G29" s="366"/>
      <c r="H29" s="369"/>
      <c r="I29" s="372"/>
      <c r="J29" s="373"/>
      <c r="K29" s="374"/>
      <c r="L29" s="376"/>
      <c r="M29" s="376"/>
      <c r="N29" s="374"/>
      <c r="O29" s="163">
        <v>4</v>
      </c>
      <c r="P29" s="162" t="s">
        <v>182</v>
      </c>
      <c r="Q29" s="163" t="str">
        <f t="shared" si="7"/>
        <v>Probabilidad</v>
      </c>
      <c r="R29" s="163" t="s">
        <v>172</v>
      </c>
      <c r="S29" s="163" t="s">
        <v>150</v>
      </c>
      <c r="T29" s="164">
        <f>VLOOKUP(R29&amp;S29,Hoja1!$Q$4:$R$9,2,0)</f>
        <v>0.35</v>
      </c>
      <c r="U29" s="163" t="s">
        <v>151</v>
      </c>
      <c r="V29" s="163" t="s">
        <v>152</v>
      </c>
      <c r="W29" s="163" t="s">
        <v>153</v>
      </c>
      <c r="X29" s="164">
        <f t="shared" si="9"/>
        <v>0.21</v>
      </c>
      <c r="Y29" s="164" t="str">
        <f>IF(Z29&lt;=20%,'Tabla probabilidad'!$B$5,IF(Z29&lt;=40%,'Tabla probabilidad'!$B$6,IF(Z29&lt;=60%,'Tabla probabilidad'!$B$7,IF(Z29&lt;=80%,'Tabla probabilidad'!$B$8,IF(Z29&lt;=100%,'Tabla probabilidad'!$B$9)))))</f>
        <v>Media</v>
      </c>
      <c r="Z29" s="164">
        <f>IF(R29="Preventivo",(J26-(J26*T29)),IF(R29="Detectivo",(J26-(J26*T29)),IF(R29="Correctivo",(J26))))</f>
        <v>0.52</v>
      </c>
      <c r="AA29" s="363"/>
      <c r="AB29" s="363"/>
      <c r="AC29" s="164" t="str">
        <f t="shared" si="8"/>
        <v>Moderado</v>
      </c>
      <c r="AD29" s="164">
        <f t="shared" si="10"/>
        <v>0.6</v>
      </c>
      <c r="AE29" s="363"/>
      <c r="AF29" s="363"/>
      <c r="AG29" s="365"/>
      <c r="AH29" s="365"/>
      <c r="AI29" s="365"/>
      <c r="AJ29" s="365"/>
      <c r="AK29" s="365"/>
      <c r="AL29" s="365"/>
      <c r="AM29" s="366"/>
      <c r="AN29" s="374"/>
    </row>
    <row r="30" spans="1:40" ht="48" customHeight="1">
      <c r="A30" s="374">
        <v>4</v>
      </c>
      <c r="B30" s="364" t="s">
        <v>183</v>
      </c>
      <c r="C30" s="364" t="s">
        <v>143</v>
      </c>
      <c r="D30" s="364" t="s">
        <v>184</v>
      </c>
      <c r="E30" s="364" t="s">
        <v>185</v>
      </c>
      <c r="F30" s="364" t="s">
        <v>425</v>
      </c>
      <c r="G30" s="364" t="s">
        <v>146</v>
      </c>
      <c r="H30" s="367">
        <v>500</v>
      </c>
      <c r="I30" s="370" t="str">
        <f>IF(H30&lt;=2,'Tabla probabilidad'!$B$5,IF(H30&lt;=24,'Tabla probabilidad'!$B$6,IF(H30&lt;=500,'Tabla probabilidad'!$B$7,IF(H30&lt;=5000,'Tabla probabilidad'!$B$8,IF(H30&gt;5000,'Tabla probabilidad'!$B$9)))))</f>
        <v>Media</v>
      </c>
      <c r="J30" s="362">
        <f>IF(H30&lt;=2,'Tabla probabilidad'!$D$5,IF(H30&lt;=24,'Tabla probabilidad'!$D$6,IF(H30&lt;=500,'Tabla probabilidad'!$D$7,IF(H30&lt;=5000,'Tabla probabilidad'!$D$8,IF(H30&gt;5000,'Tabla probabilidad'!$D$9)))))</f>
        <v>0.6</v>
      </c>
      <c r="K30" s="374" t="s">
        <v>147</v>
      </c>
      <c r="L30" s="374" t="str">
        <f>IF(K30="El riesgo afecta la imagen de alguna área de la organización","Leve",IF(K30="El riesgo afecta la imagen de la entidad internamente, de conocimiento general, nivel interno, alta dirección, contratista y/o de provedores","Menor",IF(K30="El riesgo afecta la imagen de la entidad con algunos usuarios de relevancia frente al logro de los objetivos","Moderado",IF(K30="El riesgo afecta la imagen de de la entidad con efecto publicitario sostenido a nivel del sector justicia","Mayor",IF(K30="El riesgo afecta la imagen de la entidad a nivel nacional, con efecto publicitarios sostenible a nivel país","Catastrófico",IF(K30="Impacto que afecte la ejecución presupuestal en un valor ≥0,5%.","Leve",IF(K30="Impacto que afecte la ejecución presupuestal en un valor ≥1%.","Menor",IF(K30="Impacto que afecte la ejecución presupuestal en un valor ≥5%.","Moderado",IF(K30="Impacto que afecte la ejecución presupuestal en un valor ≥20%.","Mayor",IF(K30="Impacto que afecte la ejecución presupuestal en un valor ≥50%.","Catastrófico",IF(K30="Incumplimiento máximo del 5% de la meta planeada","Leve",IF(K30="Incumplimiento máximo del 15% de la meta planeada","Menor",IF(K30="Incumplimiento máximo del 20% de la meta planeada","Moderado",IF(K30="Incumplimiento máximo del 50% de la meta planeada","Mayor",IF(K30="Incumplimiento máximo del 80% de la meta planeada","Catastrófico",IF(K30="Cualquier afectación a la violacion de los derechos de los ciudadanos se considera con consecuencias altas","Mayor",IF(K30="Cualquier afectación a la violacion de los derechos de los ciudadanos se considera con consecuencias desastrosas","Catastrófico",IF(K30="Afecta la Prestación del Servicio de Administración de Justicia en 5%","Leve",IF(K30="Afecta la Prestación del Servicio de Administración de Justicia en 10%","Menor",IF(K30="Afecta la Prestación del Servicio de Administración de Justicia en 15%","Moderado",IF(K30="Afecta la Prestación del Servicio de Administración de Justicia en 20%","Mayor",IF(K30="Afecta la Prestación del Servicio de Administración de Justicia en más del 50%","Catastrófico",IF(K30="Cualquier acto indebido de los servidores judiciales genera altas consecuencias para la entidad","Mayor",IF(K30="Cualquier acto indebido de los servidores judiciales genera consecuencias desastrosas para la entidad","Catastrófico",IF(K30="Si el hecho llegara a presentarse, tendría consecuencias o efectos mínimos sobre la entidad","Leve",IF(K30="Si el hecho llegara a presentarse, tendría bajo impacto o efecto sobre la entidad","Menor",IF(K30="Si el hecho llegara a presentarse, tendría medianas consecuencias o efectos sobre la entidad","Moderado",IF(K30="Si el hecho llegara a presentarse, tendría altas consecuencias o efectos sobre la entidad","Mayor",IF(K30="Si el hecho llegara a presentarse, tendría desastrosas consecuencias o efectos sobre la entidad","Catastrófico")))))))))))))))))))))))))))))</f>
        <v>Moderado</v>
      </c>
      <c r="M30" s="374" t="str">
        <f>IF(K30="El riesgo afecta la imagen de alguna área de la organización","20%",IF(K30="El riesgo afecta la imagen de la entidad internamente, de conocimiento general, nivel interno, alta dirección, contratista y/o de provedores","40%",IF(K30="El riesgo afecta la imagen de la entidad con algunos usuarios de relevancia frente al logro de los objetivos","60%",IF(K30="El riesgo afecta la imagen de de la entidad con efecto publicitario sostenido a nivel del sector justicia","80%",IF(K30="El riesgo afecta la imagen de la entidad a nivel nacional, con efecto publicitarios sostenible a nivel país","100%",IF(K30="Impacto que afecte la ejecución presupuestal en un valor ≥0,5%.","20%",IF(K30="Impacto que afecte la ejecución presupuestal en un valor ≥1%.","40%",IF(K30="Impacto que afecte la ejecución presupuestal en un valor ≥5%.","60%",IF(K30="Impacto que afecte la ejecución presupuestal en un valor ≥20%.","80%",IF(K30="Impacto que afecte la ejecución presupuestal en un valor ≥50%.","100%",IF(K30="Incumplimiento máximo del 5% de la meta planeada","20%",IF(K30="Incumplimiento máximo del 15% de la meta planeada","40%",IF(K30="Incumplimiento máximo del 20% de la meta planeada","60%",IF(K30="Incumplimiento máximo del 50% de la meta planeada","80%",IF(K30="Incumplimiento máximo del 80% de la meta planeada","100%",IF(K30="Cualquier afectación a la violacion de los derechos de los ciudadanos se considera con consecuencias altas","80%",IF(K30="Cualquier afectación a la violacion de los derechos de los ciudadanos se considera con consecuencias desastrosas","100%",IF(K30="Afecta la Prestación del Servicio de Administración de Justicia en 5%","20%",IF(K30="Afecta la Prestación del Servicio de Administración de Justicia en 10%","40%",IF(K30="Afecta la Prestación del Servicio de Administración de Justicia en 15%","60%",IF(K30="Afecta la Prestación del Servicio de Administración de Justicia en 20%","80%",IF(K30="Afecta la Prestación del Servicio de Administración de Justicia en más del 50%","100%",IF(K30="Cualquier acto indebido de los servidores judiciales genera altas consecuencias para la entidad","80%",IF(K30="Cualquier acto indebido de los servidores judiciales genera consecuencias desastrosas para la entidad","100%",IF(K30="Si el hecho llegara a presentarse, tendría consecuencias o efectos mínimos sobre la entidad","20%",IF(K30="Si el hecho llegara a presentarse, tendría bajo impacto o efecto sobre la entidad","40%",IF(K30="Si el hecho llegara a presentarse, tendría medianas consecuencias o efectos sobre la entidad","60%",IF(K30="Si el hecho llegara a presentarse, tendría altas consecuencias o efectos sobre la entidad","80%",IF(K30="Si el hecho llegara a presentarse, tendría desastrosas consecuencias o efectos sobre la entidad","100%")))))))))))))))))))))))))))))</f>
        <v>60%</v>
      </c>
      <c r="N30" s="374" t="str">
        <f>VLOOKUP((I30&amp;L30),Hoja1!$B$4:$C$28,2,0)</f>
        <v>Moderado</v>
      </c>
      <c r="O30" s="163">
        <v>1</v>
      </c>
      <c r="P30" s="161" t="s">
        <v>186</v>
      </c>
      <c r="Q30" s="163" t="str">
        <f t="shared" si="0"/>
        <v>Probabilidad</v>
      </c>
      <c r="R30" s="163" t="s">
        <v>149</v>
      </c>
      <c r="S30" s="163" t="s">
        <v>150</v>
      </c>
      <c r="T30" s="164">
        <f>VLOOKUP(R30&amp;S30,Hoja1!$Q$4:$R$9,2,0)</f>
        <v>0.45</v>
      </c>
      <c r="U30" s="163" t="s">
        <v>151</v>
      </c>
      <c r="V30" s="163" t="s">
        <v>152</v>
      </c>
      <c r="W30" s="163" t="s">
        <v>153</v>
      </c>
      <c r="X30" s="164">
        <f>IF(Q30="Probabilidad",($J$30*T30),IF(Q30="Impacto"," "))</f>
        <v>0.27</v>
      </c>
      <c r="Y30" s="164" t="str">
        <f>IF(Z30&lt;=20%,'Tabla probabilidad'!$B$5,IF(Z30&lt;=40%,'Tabla probabilidad'!$B$6,IF(Z30&lt;=60%,'Tabla probabilidad'!$B$7,IF(Z30&lt;=80%,'Tabla probabilidad'!$B$8,IF(Z30&lt;=100%,'Tabla probabilidad'!$B$9)))))</f>
        <v>Baja</v>
      </c>
      <c r="Z30" s="164">
        <f>IF(R30="Preventivo",(J30-(J30*T30)),IF(R30="Detectivo",(J30-(J30*T30)),IF(R30="Correctivo",(J30))))</f>
        <v>0.32999999999999996</v>
      </c>
      <c r="AA30" s="362" t="str">
        <f>IF(AB30&lt;=20%,'Tabla probabilidad'!$B$5,IF(AB30&lt;=40%,'Tabla probabilidad'!$B$6,IF(AB30&lt;=60%,'Tabla probabilidad'!$B$7,IF(AB30&lt;=80%,'Tabla probabilidad'!$B$8,IF(AB30&lt;=100%,'Tabla probabilidad'!$B$9)))))</f>
        <v>Baja</v>
      </c>
      <c r="AB30" s="362">
        <f>AVERAGE(Z30:Z34)</f>
        <v>0.32999999999999996</v>
      </c>
      <c r="AC30" s="164" t="str">
        <f t="shared" si="1"/>
        <v>Moderado</v>
      </c>
      <c r="AD30" s="164">
        <f>IF(Q30="Probabilidad",(($M$30-0)),IF(Q30="Impacto",($M$30-($M$30*T30))))</f>
        <v>0.6</v>
      </c>
      <c r="AE30" s="362" t="str">
        <f>IF(AF30&lt;=20%,"Leve",IF(AF30&lt;=40%,"Menor",IF(AF30&lt;=60%,"Moderado",IF(AF30&lt;=80%,"Mayor",IF(AF30&lt;=100%,"Catastrófico")))))</f>
        <v>Moderado</v>
      </c>
      <c r="AF30" s="362">
        <f>AVERAGE(AD30:AD34)</f>
        <v>0.6</v>
      </c>
      <c r="AG30" s="364" t="str">
        <f>VLOOKUP(AA30&amp;AE30,Hoja1!$B$4:$C$28,2,0)</f>
        <v>Moderado</v>
      </c>
      <c r="AH30" s="364" t="s">
        <v>154</v>
      </c>
      <c r="AI30" s="364"/>
      <c r="AJ30" s="364"/>
      <c r="AK30" s="364"/>
      <c r="AL30" s="364"/>
      <c r="AM30" s="422"/>
      <c r="AN30" s="374"/>
    </row>
    <row r="31" spans="1:40" ht="55.5" customHeight="1">
      <c r="A31" s="374"/>
      <c r="B31" s="365"/>
      <c r="C31" s="365"/>
      <c r="D31" s="365"/>
      <c r="E31" s="365"/>
      <c r="F31" s="365"/>
      <c r="G31" s="365"/>
      <c r="H31" s="368"/>
      <c r="I31" s="371"/>
      <c r="J31" s="363"/>
      <c r="K31" s="374"/>
      <c r="L31" s="376"/>
      <c r="M31" s="376"/>
      <c r="N31" s="374"/>
      <c r="O31" s="163">
        <v>2</v>
      </c>
      <c r="P31" s="161" t="s">
        <v>187</v>
      </c>
      <c r="Q31" s="163" t="str">
        <f t="shared" si="0"/>
        <v>Probabilidad</v>
      </c>
      <c r="R31" s="163" t="s">
        <v>149</v>
      </c>
      <c r="S31" s="163" t="s">
        <v>150</v>
      </c>
      <c r="T31" s="164">
        <f>VLOOKUP(R31&amp;S31,Hoja1!$Q$4:$R$9,2,0)</f>
        <v>0.45</v>
      </c>
      <c r="U31" s="163" t="s">
        <v>151</v>
      </c>
      <c r="V31" s="163" t="s">
        <v>152</v>
      </c>
      <c r="W31" s="163" t="s">
        <v>153</v>
      </c>
      <c r="X31" s="164">
        <f t="shared" ref="X31:X34" si="11">IF(Q31="Probabilidad",($J$30*T31),IF(Q31="Impacto"," "))</f>
        <v>0.27</v>
      </c>
      <c r="Y31" s="164" t="str">
        <f>IF(Z31&lt;=20%,'Tabla probabilidad'!$B$5,IF(Z31&lt;=40%,'Tabla probabilidad'!$B$6,IF(Z31&lt;=60%,'Tabla probabilidad'!$B$7,IF(Z31&lt;=80%,'Tabla probabilidad'!$B$8,IF(Z31&lt;=100%,'Tabla probabilidad'!$B$9)))))</f>
        <v>Baja</v>
      </c>
      <c r="Z31" s="164">
        <f>IF(R31="Preventivo",(J30-(J30*T31)),IF(R31="Detectivo",(J30-(J30*T31)),IF(R31="Correctivo",(J30))))</f>
        <v>0.32999999999999996</v>
      </c>
      <c r="AA31" s="363"/>
      <c r="AB31" s="363"/>
      <c r="AC31" s="164" t="str">
        <f t="shared" si="1"/>
        <v>Moderado</v>
      </c>
      <c r="AD31" s="164">
        <f t="shared" ref="AD31:AD34" si="12">IF(Q31="Probabilidad",(($M$30-0)),IF(Q31="Impacto",($M$30-($M$30*T31))))</f>
        <v>0.6</v>
      </c>
      <c r="AE31" s="363"/>
      <c r="AF31" s="363"/>
      <c r="AG31" s="365"/>
      <c r="AH31" s="365"/>
      <c r="AI31" s="365"/>
      <c r="AJ31" s="365"/>
      <c r="AK31" s="365"/>
      <c r="AL31" s="365"/>
      <c r="AM31" s="423"/>
      <c r="AN31" s="374"/>
    </row>
    <row r="32" spans="1:40" ht="42" customHeight="1">
      <c r="A32" s="374"/>
      <c r="B32" s="365"/>
      <c r="C32" s="365"/>
      <c r="D32" s="365"/>
      <c r="E32" s="365"/>
      <c r="F32" s="365"/>
      <c r="G32" s="365"/>
      <c r="H32" s="368"/>
      <c r="I32" s="371"/>
      <c r="J32" s="363"/>
      <c r="K32" s="374"/>
      <c r="L32" s="376"/>
      <c r="M32" s="376"/>
      <c r="N32" s="374"/>
      <c r="O32" s="163">
        <v>3</v>
      </c>
      <c r="P32" s="161" t="s">
        <v>188</v>
      </c>
      <c r="Q32" s="163" t="str">
        <f t="shared" si="0"/>
        <v>Probabilidad</v>
      </c>
      <c r="R32" s="163" t="s">
        <v>149</v>
      </c>
      <c r="S32" s="163" t="s">
        <v>150</v>
      </c>
      <c r="T32" s="164">
        <f>VLOOKUP(R32&amp;S32,Hoja1!$Q$4:$R$9,2,0)</f>
        <v>0.45</v>
      </c>
      <c r="U32" s="163" t="s">
        <v>151</v>
      </c>
      <c r="V32" s="163" t="s">
        <v>152</v>
      </c>
      <c r="W32" s="163" t="s">
        <v>153</v>
      </c>
      <c r="X32" s="164">
        <f t="shared" si="11"/>
        <v>0.27</v>
      </c>
      <c r="Y32" s="164" t="str">
        <f>IF(Z32&lt;=20%,'Tabla probabilidad'!$B$5,IF(Z32&lt;=40%,'Tabla probabilidad'!$B$6,IF(Z32&lt;=60%,'Tabla probabilidad'!$B$7,IF(Z32&lt;=80%,'Tabla probabilidad'!$B$8,IF(Z32&lt;=100%,'Tabla probabilidad'!$B$9)))))</f>
        <v>Baja</v>
      </c>
      <c r="Z32" s="164">
        <f>IF(R32="Preventivo",(J30-(J30*T32)),IF(R32="Detectivo",(J30-(J30*T32)),IF(R32="Correctivo",(J30))))</f>
        <v>0.32999999999999996</v>
      </c>
      <c r="AA32" s="363"/>
      <c r="AB32" s="363"/>
      <c r="AC32" s="164" t="str">
        <f t="shared" si="1"/>
        <v>Moderado</v>
      </c>
      <c r="AD32" s="164">
        <f t="shared" si="12"/>
        <v>0.6</v>
      </c>
      <c r="AE32" s="363"/>
      <c r="AF32" s="363"/>
      <c r="AG32" s="365"/>
      <c r="AH32" s="365"/>
      <c r="AI32" s="365"/>
      <c r="AJ32" s="365"/>
      <c r="AK32" s="365"/>
      <c r="AL32" s="365"/>
      <c r="AM32" s="423"/>
      <c r="AN32" s="374"/>
    </row>
    <row r="33" spans="1:40" ht="96.75" customHeight="1">
      <c r="A33" s="374"/>
      <c r="B33" s="365"/>
      <c r="C33" s="365"/>
      <c r="D33" s="365"/>
      <c r="E33" s="365"/>
      <c r="F33" s="365"/>
      <c r="G33" s="365"/>
      <c r="H33" s="368"/>
      <c r="I33" s="371"/>
      <c r="J33" s="363"/>
      <c r="K33" s="374"/>
      <c r="L33" s="376"/>
      <c r="M33" s="376"/>
      <c r="N33" s="374"/>
      <c r="O33" s="163">
        <v>4</v>
      </c>
      <c r="P33" s="161" t="s">
        <v>189</v>
      </c>
      <c r="Q33" s="163" t="str">
        <f t="shared" si="0"/>
        <v>Probabilidad</v>
      </c>
      <c r="R33" s="163" t="s">
        <v>149</v>
      </c>
      <c r="S33" s="163" t="s">
        <v>150</v>
      </c>
      <c r="T33" s="164">
        <f>VLOOKUP(R33&amp;S33,Hoja1!$Q$4:$R$9,2,0)</f>
        <v>0.45</v>
      </c>
      <c r="U33" s="163" t="s">
        <v>151</v>
      </c>
      <c r="V33" s="163" t="s">
        <v>152</v>
      </c>
      <c r="W33" s="163" t="s">
        <v>153</v>
      </c>
      <c r="X33" s="164">
        <f t="shared" si="11"/>
        <v>0.27</v>
      </c>
      <c r="Y33" s="164" t="str">
        <f>IF(Z33&lt;=20%,'Tabla probabilidad'!$B$5,IF(Z33&lt;=40%,'Tabla probabilidad'!$B$6,IF(Z33&lt;=60%,'Tabla probabilidad'!$B$7,IF(Z33&lt;=80%,'Tabla probabilidad'!$B$8,IF(Z33&lt;=100%,'Tabla probabilidad'!$B$9)))))</f>
        <v>Baja</v>
      </c>
      <c r="Z33" s="164">
        <f>IF(R33="Preventivo",(J30-(J30*T33)),IF(R33="Detectivo",(J30-(J30*T33)),IF(R33="Correctivo",(J30))))</f>
        <v>0.32999999999999996</v>
      </c>
      <c r="AA33" s="363"/>
      <c r="AB33" s="363"/>
      <c r="AC33" s="164" t="str">
        <f t="shared" si="1"/>
        <v>Moderado</v>
      </c>
      <c r="AD33" s="164">
        <f t="shared" si="12"/>
        <v>0.6</v>
      </c>
      <c r="AE33" s="363"/>
      <c r="AF33" s="363"/>
      <c r="AG33" s="365"/>
      <c r="AH33" s="365"/>
      <c r="AI33" s="365"/>
      <c r="AJ33" s="365"/>
      <c r="AK33" s="365"/>
      <c r="AL33" s="365"/>
      <c r="AM33" s="423"/>
      <c r="AN33" s="374"/>
    </row>
    <row r="34" spans="1:40" ht="104.25" customHeight="1">
      <c r="A34" s="374"/>
      <c r="B34" s="366"/>
      <c r="C34" s="366"/>
      <c r="D34" s="366"/>
      <c r="E34" s="366"/>
      <c r="F34" s="366"/>
      <c r="G34" s="366"/>
      <c r="H34" s="369"/>
      <c r="I34" s="372"/>
      <c r="J34" s="373"/>
      <c r="K34" s="374"/>
      <c r="L34" s="376"/>
      <c r="M34" s="376"/>
      <c r="N34" s="374"/>
      <c r="O34" s="163">
        <v>5</v>
      </c>
      <c r="P34" s="161" t="s">
        <v>190</v>
      </c>
      <c r="Q34" s="163" t="str">
        <f t="shared" si="0"/>
        <v>Probabilidad</v>
      </c>
      <c r="R34" s="163" t="s">
        <v>149</v>
      </c>
      <c r="S34" s="163" t="s">
        <v>150</v>
      </c>
      <c r="T34" s="164">
        <f>VLOOKUP(R34&amp;S34,Hoja1!$Q$4:$R$9,2,0)</f>
        <v>0.45</v>
      </c>
      <c r="U34" s="163" t="s">
        <v>151</v>
      </c>
      <c r="V34" s="163" t="s">
        <v>152</v>
      </c>
      <c r="W34" s="163" t="s">
        <v>153</v>
      </c>
      <c r="X34" s="164">
        <f t="shared" si="11"/>
        <v>0.27</v>
      </c>
      <c r="Y34" s="164" t="str">
        <f>IF(Z34&lt;=20%,'Tabla probabilidad'!$B$5,IF(Z34&lt;=40%,'Tabla probabilidad'!$B$6,IF(Z34&lt;=60%,'Tabla probabilidad'!$B$7,IF(Z34&lt;=80%,'Tabla probabilidad'!$B$8,IF(Z34&lt;=100%,'Tabla probabilidad'!$B$9)))))</f>
        <v>Baja</v>
      </c>
      <c r="Z34" s="164">
        <f>IF(R34="Preventivo",(J30-(J30*T34)),IF(R34="Detectivo",(J30-(J30*T34)),IF(R34="Correctivo",(J30))))</f>
        <v>0.32999999999999996</v>
      </c>
      <c r="AA34" s="373"/>
      <c r="AB34" s="373"/>
      <c r="AC34" s="164" t="str">
        <f t="shared" si="1"/>
        <v>Moderado</v>
      </c>
      <c r="AD34" s="164">
        <f t="shared" si="12"/>
        <v>0.6</v>
      </c>
      <c r="AE34" s="373"/>
      <c r="AF34" s="373"/>
      <c r="AG34" s="366"/>
      <c r="AH34" s="366"/>
      <c r="AI34" s="366"/>
      <c r="AJ34" s="366"/>
      <c r="AK34" s="366"/>
      <c r="AL34" s="366"/>
      <c r="AM34" s="424"/>
      <c r="AN34" s="374"/>
    </row>
  </sheetData>
  <mergeCells count="150">
    <mergeCell ref="AG26:AG29"/>
    <mergeCell ref="AH26:AH29"/>
    <mergeCell ref="AI26:AI29"/>
    <mergeCell ref="AJ26:AJ29"/>
    <mergeCell ref="AK26:AK29"/>
    <mergeCell ref="AL26:AL29"/>
    <mergeCell ref="AM26:AM29"/>
    <mergeCell ref="AN26:AN29"/>
    <mergeCell ref="J26:J29"/>
    <mergeCell ref="K26:K29"/>
    <mergeCell ref="L26:L29"/>
    <mergeCell ref="M26:M29"/>
    <mergeCell ref="N26:N29"/>
    <mergeCell ref="AA26:AA29"/>
    <mergeCell ref="AB26:AB29"/>
    <mergeCell ref="AE26:AE29"/>
    <mergeCell ref="AF26:AF29"/>
    <mergeCell ref="K10:K21"/>
    <mergeCell ref="L10:L21"/>
    <mergeCell ref="M10:M21"/>
    <mergeCell ref="N10:N21"/>
    <mergeCell ref="AL10:AL21"/>
    <mergeCell ref="AM10:AM21"/>
    <mergeCell ref="AN10:AN21"/>
    <mergeCell ref="AA10:AA21"/>
    <mergeCell ref="AB10:AB21"/>
    <mergeCell ref="AE10:AE21"/>
    <mergeCell ref="AF10:AF21"/>
    <mergeCell ref="AG10:AG21"/>
    <mergeCell ref="AH10:AH21"/>
    <mergeCell ref="AI10:AI21"/>
    <mergeCell ref="AJ10:AJ21"/>
    <mergeCell ref="AK10:AK21"/>
    <mergeCell ref="A10:A21"/>
    <mergeCell ref="C10:C21"/>
    <mergeCell ref="D10:D21"/>
    <mergeCell ref="E10:E21"/>
    <mergeCell ref="F10:F21"/>
    <mergeCell ref="G10:G21"/>
    <mergeCell ref="H10:H21"/>
    <mergeCell ref="I10:I21"/>
    <mergeCell ref="J10:J21"/>
    <mergeCell ref="B10:B21"/>
    <mergeCell ref="B8:B9"/>
    <mergeCell ref="AN30:AN34"/>
    <mergeCell ref="AH22:AH25"/>
    <mergeCell ref="AI22:AI25"/>
    <mergeCell ref="AJ22:AJ25"/>
    <mergeCell ref="AK22:AK25"/>
    <mergeCell ref="AL22:AL25"/>
    <mergeCell ref="AM22:AM25"/>
    <mergeCell ref="AN22:AN25"/>
    <mergeCell ref="AG22:AG25"/>
    <mergeCell ref="AG30:AG34"/>
    <mergeCell ref="AB30:AB34"/>
    <mergeCell ref="AE30:AE34"/>
    <mergeCell ref="AF30:AF34"/>
    <mergeCell ref="K30:K34"/>
    <mergeCell ref="L30:L34"/>
    <mergeCell ref="M30:M34"/>
    <mergeCell ref="I26:I29"/>
    <mergeCell ref="AH30:AH34"/>
    <mergeCell ref="AI30:AI34"/>
    <mergeCell ref="AJ30:AJ34"/>
    <mergeCell ref="AK30:AK34"/>
    <mergeCell ref="AL30:AL34"/>
    <mergeCell ref="AM30:AM34"/>
    <mergeCell ref="A30:A34"/>
    <mergeCell ref="A22:A25"/>
    <mergeCell ref="C22:C25"/>
    <mergeCell ref="D22:D25"/>
    <mergeCell ref="E22:E25"/>
    <mergeCell ref="F22:F25"/>
    <mergeCell ref="G22:G25"/>
    <mergeCell ref="H22:H25"/>
    <mergeCell ref="B22:B25"/>
    <mergeCell ref="G26:G29"/>
    <mergeCell ref="H26:H29"/>
    <mergeCell ref="A26:A29"/>
    <mergeCell ref="B26:B29"/>
    <mergeCell ref="C26:C29"/>
    <mergeCell ref="D26:D29"/>
    <mergeCell ref="E26:E29"/>
    <mergeCell ref="F26:F29"/>
    <mergeCell ref="A8:A9"/>
    <mergeCell ref="C8:C9"/>
    <mergeCell ref="D8:D9"/>
    <mergeCell ref="E8:E9"/>
    <mergeCell ref="F8:F9"/>
    <mergeCell ref="AK8:AK9"/>
    <mergeCell ref="G8:G9"/>
    <mergeCell ref="H8:H9"/>
    <mergeCell ref="I8:I9"/>
    <mergeCell ref="J8:J9"/>
    <mergeCell ref="O8:O9"/>
    <mergeCell ref="AI8:AI9"/>
    <mergeCell ref="AJ8:AJ9"/>
    <mergeCell ref="AG8:AG9"/>
    <mergeCell ref="AH8:AH9"/>
    <mergeCell ref="Z8:Z9"/>
    <mergeCell ref="N8:N9"/>
    <mergeCell ref="X8:X9"/>
    <mergeCell ref="Q8:Q9"/>
    <mergeCell ref="R8:W8"/>
    <mergeCell ref="Y8:Y9"/>
    <mergeCell ref="AC8:AC9"/>
    <mergeCell ref="AD8:AD9"/>
    <mergeCell ref="P8:P9"/>
    <mergeCell ref="A4:C4"/>
    <mergeCell ref="D4:N4"/>
    <mergeCell ref="O4:Q4"/>
    <mergeCell ref="A1:C2"/>
    <mergeCell ref="A5:C5"/>
    <mergeCell ref="D5:N5"/>
    <mergeCell ref="A6:C6"/>
    <mergeCell ref="D6:N6"/>
    <mergeCell ref="A7:H7"/>
    <mergeCell ref="I7:N7"/>
    <mergeCell ref="O7:W7"/>
    <mergeCell ref="D1:AK3"/>
    <mergeCell ref="AL1:AN3"/>
    <mergeCell ref="AI7:AN7"/>
    <mergeCell ref="X7:AH7"/>
    <mergeCell ref="K8:K9"/>
    <mergeCell ref="L8:L9"/>
    <mergeCell ref="M8:M9"/>
    <mergeCell ref="AL8:AL9"/>
    <mergeCell ref="AM8:AM9"/>
    <mergeCell ref="AN8:AN9"/>
    <mergeCell ref="AB22:AB25"/>
    <mergeCell ref="AE22:AE25"/>
    <mergeCell ref="AF22:AF25"/>
    <mergeCell ref="B30:B34"/>
    <mergeCell ref="C30:C34"/>
    <mergeCell ref="D30:D34"/>
    <mergeCell ref="E30:E34"/>
    <mergeCell ref="F30:F34"/>
    <mergeCell ref="G30:G34"/>
    <mergeCell ref="H30:H34"/>
    <mergeCell ref="I30:I34"/>
    <mergeCell ref="J30:J34"/>
    <mergeCell ref="I22:I25"/>
    <mergeCell ref="N30:N34"/>
    <mergeCell ref="AA30:AA34"/>
    <mergeCell ref="J22:J25"/>
    <mergeCell ref="K22:K25"/>
    <mergeCell ref="L22:L25"/>
    <mergeCell ref="M22:M25"/>
    <mergeCell ref="N22:N25"/>
    <mergeCell ref="AA22:AA25"/>
  </mergeCells>
  <phoneticPr fontId="74" type="noConversion"/>
  <conditionalFormatting sqref="I10">
    <cfRule type="containsText" dxfId="1017" priority="902" operator="containsText" text="Media">
      <formula>NOT(ISERROR(SEARCH("Media",I10)))</formula>
    </cfRule>
    <cfRule type="containsText" dxfId="1016" priority="923" operator="containsText" text="Media">
      <formula>NOT(ISERROR(SEARCH("Media",I10)))</formula>
    </cfRule>
    <cfRule type="containsText" dxfId="1015" priority="922" operator="containsText" text="Alta">
      <formula>NOT(ISERROR(SEARCH("Alta",I10)))</formula>
    </cfRule>
    <cfRule type="containsText" dxfId="1014" priority="913" operator="containsText" text="Muy bajo">
      <formula>NOT(ISERROR(SEARCH("Muy bajo",I10)))</formula>
    </cfRule>
    <cfRule type="containsText" dxfId="1013" priority="912" operator="containsText" text="Muy Baja'Tabla probabilidad'!">
      <formula>NOT(ISERROR(SEARCH("Muy Baja'Tabla probabilidad'!",I10)))</formula>
    </cfRule>
    <cfRule type="containsText" dxfId="1012" priority="911" operator="containsText" text="Muy Baja">
      <formula>NOT(ISERROR(SEARCH("Muy Baja",I10)))</formula>
    </cfRule>
    <cfRule type="containsText" dxfId="1011" priority="910" operator="containsText" text="Muy Baja">
      <formula>NOT(ISERROR(SEARCH("Muy Baja",I10)))</formula>
    </cfRule>
    <cfRule type="containsText" dxfId="1010" priority="909" operator="containsText" text="Muy Baja">
      <formula>NOT(ISERROR(SEARCH("Muy Baja",I10)))</formula>
    </cfRule>
    <cfRule type="containsText" dxfId="1009" priority="908" operator="containsText" text="Baja">
      <formula>NOT(ISERROR(SEARCH("Baja",I10)))</formula>
    </cfRule>
    <cfRule type="containsText" dxfId="1008" priority="907" operator="containsText" text="Muy Baja">
      <formula>NOT(ISERROR(SEARCH("Muy Baja",I10)))</formula>
    </cfRule>
    <cfRule type="containsText" dxfId="1007" priority="904" operator="containsText" text="Media">
      <formula>NOT(ISERROR(SEARCH("Media",I10)))</formula>
    </cfRule>
    <cfRule type="containsText" dxfId="1006" priority="903" operator="containsText" text="Media">
      <formula>NOT(ISERROR(SEARCH("Media",I10)))</formula>
    </cfRule>
    <cfRule type="cellIs" dxfId="1005" priority="929" operator="between">
      <formula>0</formula>
      <formula>2</formula>
    </cfRule>
    <cfRule type="containsText" dxfId="1004" priority="901" operator="containsText" text="Alta">
      <formula>NOT(ISERROR(SEARCH("Alta",I10)))</formula>
    </cfRule>
    <cfRule type="containsText" dxfId="1003" priority="778" operator="containsText" text="Muy Alta">
      <formula>NOT(ISERROR(SEARCH("Muy Alta",I10)))</formula>
    </cfRule>
    <cfRule type="containsText" dxfId="1002" priority="776" operator="containsText" text="Baja">
      <formula>NOT(ISERROR(SEARCH("Baja",I10)))</formula>
    </cfRule>
    <cfRule type="containsText" dxfId="1001" priority="775" operator="containsText" text="Muy Baja">
      <formula>NOT(ISERROR(SEARCH("Muy Baja",I10)))</formula>
    </cfRule>
    <cfRule type="containsText" dxfId="1000" priority="925" operator="containsText" text="Muy baja">
      <formula>NOT(ISERROR(SEARCH("Muy baja",I10)))</formula>
    </cfRule>
    <cfRule type="containsText" dxfId="999" priority="924" operator="containsText" text="Baja">
      <formula>NOT(ISERROR(SEARCH("Baja",I10)))</formula>
    </cfRule>
    <cfRule type="cellIs" dxfId="998" priority="928" operator="between">
      <formula>1</formula>
      <formula>2</formula>
    </cfRule>
  </conditionalFormatting>
  <conditionalFormatting sqref="I22">
    <cfRule type="containsText" dxfId="997" priority="640" operator="containsText" text="Baja">
      <formula>NOT(ISERROR(SEARCH("Baja",I22)))</formula>
    </cfRule>
    <cfRule type="containsText" dxfId="996" priority="644" operator="containsText" text="Media">
      <formula>NOT(ISERROR(SEARCH("Media",I22)))</formula>
    </cfRule>
    <cfRule type="containsText" dxfId="995" priority="639" operator="containsText" text="Muy Baja">
      <formula>NOT(ISERROR(SEARCH("Muy Baja",I22)))</formula>
    </cfRule>
    <cfRule type="cellIs" dxfId="994" priority="660" operator="between">
      <formula>1</formula>
      <formula>2</formula>
    </cfRule>
    <cfRule type="containsText" dxfId="993" priority="651" operator="containsText" text="Muy Baja">
      <formula>NOT(ISERROR(SEARCH("Muy Baja",I22)))</formula>
    </cfRule>
    <cfRule type="containsText" dxfId="992" priority="656" operator="containsText" text="Baja">
      <formula>NOT(ISERROR(SEARCH("Baja",I22)))</formula>
    </cfRule>
    <cfRule type="cellIs" dxfId="991" priority="661" operator="between">
      <formula>0</formula>
      <formula>2</formula>
    </cfRule>
    <cfRule type="containsText" dxfId="990" priority="655" operator="containsText" text="Media">
      <formula>NOT(ISERROR(SEARCH("Media",I22)))</formula>
    </cfRule>
    <cfRule type="containsText" dxfId="989" priority="654" operator="containsText" text="Alta">
      <formula>NOT(ISERROR(SEARCH("Alta",I22)))</formula>
    </cfRule>
    <cfRule type="containsText" dxfId="988" priority="653" operator="containsText" text="Muy bajo">
      <formula>NOT(ISERROR(SEARCH("Muy bajo",I22)))</formula>
    </cfRule>
    <cfRule type="containsText" dxfId="987" priority="652" operator="containsText" text="Muy Baja'Tabla probabilidad'!">
      <formula>NOT(ISERROR(SEARCH("Muy Baja'Tabla probabilidad'!",I22)))</formula>
    </cfRule>
    <cfRule type="containsText" dxfId="986" priority="650" operator="containsText" text="Muy Baja">
      <formula>NOT(ISERROR(SEARCH("Muy Baja",I22)))</formula>
    </cfRule>
    <cfRule type="containsText" dxfId="985" priority="649" operator="containsText" text="Muy Baja">
      <formula>NOT(ISERROR(SEARCH("Muy Baja",I22)))</formula>
    </cfRule>
    <cfRule type="containsText" dxfId="984" priority="648" operator="containsText" text="Baja">
      <formula>NOT(ISERROR(SEARCH("Baja",I22)))</formula>
    </cfRule>
    <cfRule type="containsText" dxfId="983" priority="647" operator="containsText" text="Muy Baja">
      <formula>NOT(ISERROR(SEARCH("Muy Baja",I22)))</formula>
    </cfRule>
    <cfRule type="containsText" dxfId="982" priority="646" operator="containsText" text="Media">
      <formula>NOT(ISERROR(SEARCH("Media",I22)))</formula>
    </cfRule>
    <cfRule type="containsText" dxfId="981" priority="645" operator="containsText" text="Media">
      <formula>NOT(ISERROR(SEARCH("Media",I22)))</formula>
    </cfRule>
    <cfRule type="containsText" dxfId="980" priority="643" operator="containsText" text="Alta">
      <formula>NOT(ISERROR(SEARCH("Alta",I22)))</formula>
    </cfRule>
    <cfRule type="containsText" dxfId="979" priority="641" operator="containsText" text="Muy Alta">
      <formula>NOT(ISERROR(SEARCH("Muy Alta",I22)))</formula>
    </cfRule>
    <cfRule type="containsText" dxfId="978" priority="657" operator="containsText" text="Muy baja">
      <formula>NOT(ISERROR(SEARCH("Muy baja",I22)))</formula>
    </cfRule>
  </conditionalFormatting>
  <conditionalFormatting sqref="I26">
    <cfRule type="cellIs" dxfId="977" priority="48" operator="between">
      <formula>1</formula>
      <formula>2</formula>
    </cfRule>
    <cfRule type="containsText" dxfId="976" priority="43" operator="containsText" text="Media">
      <formula>NOT(ISERROR(SEARCH("Media",I26)))</formula>
    </cfRule>
    <cfRule type="containsText" dxfId="975" priority="45" operator="containsText" text="Muy baja">
      <formula>NOT(ISERROR(SEARCH("Muy baja",I26)))</formula>
    </cfRule>
    <cfRule type="containsText" dxfId="974" priority="40" operator="containsText" text="Muy Baja'Tabla probabilidad'!">
      <formula>NOT(ISERROR(SEARCH("Muy Baja'Tabla probabilidad'!",I26)))</formula>
    </cfRule>
    <cfRule type="cellIs" dxfId="973" priority="49" operator="between">
      <formula>0</formula>
      <formula>2</formula>
    </cfRule>
    <cfRule type="containsText" dxfId="972" priority="34" operator="containsText" text="Media">
      <formula>NOT(ISERROR(SEARCH("Media",I26)))</formula>
    </cfRule>
    <cfRule type="containsText" dxfId="971" priority="27" operator="containsText" text="Muy Baja">
      <formula>NOT(ISERROR(SEARCH("Muy Baja",I26)))</formula>
    </cfRule>
    <cfRule type="containsText" dxfId="970" priority="28" operator="containsText" text="Baja">
      <formula>NOT(ISERROR(SEARCH("Baja",I26)))</formula>
    </cfRule>
    <cfRule type="containsText" dxfId="969" priority="29" operator="containsText" text="Muy Alta">
      <formula>NOT(ISERROR(SEARCH("Muy Alta",I26)))</formula>
    </cfRule>
    <cfRule type="containsText" dxfId="968" priority="31" operator="containsText" text="Alta">
      <formula>NOT(ISERROR(SEARCH("Alta",I26)))</formula>
    </cfRule>
    <cfRule type="containsText" dxfId="967" priority="32" operator="containsText" text="Media">
      <formula>NOT(ISERROR(SEARCH("Media",I26)))</formula>
    </cfRule>
    <cfRule type="containsText" dxfId="966" priority="33" operator="containsText" text="Media">
      <formula>NOT(ISERROR(SEARCH("Media",I26)))</formula>
    </cfRule>
    <cfRule type="containsText" dxfId="965" priority="44" operator="containsText" text="Baja">
      <formula>NOT(ISERROR(SEARCH("Baja",I26)))</formula>
    </cfRule>
    <cfRule type="containsText" dxfId="964" priority="35" operator="containsText" text="Muy Baja">
      <formula>NOT(ISERROR(SEARCH("Muy Baja",I26)))</formula>
    </cfRule>
    <cfRule type="containsText" dxfId="963" priority="36" operator="containsText" text="Baja">
      <formula>NOT(ISERROR(SEARCH("Baja",I26)))</formula>
    </cfRule>
    <cfRule type="containsText" dxfId="962" priority="37" operator="containsText" text="Muy Baja">
      <formula>NOT(ISERROR(SEARCH("Muy Baja",I26)))</formula>
    </cfRule>
    <cfRule type="containsText" dxfId="961" priority="38" operator="containsText" text="Muy Baja">
      <formula>NOT(ISERROR(SEARCH("Muy Baja",I26)))</formula>
    </cfRule>
    <cfRule type="containsText" dxfId="960" priority="39" operator="containsText" text="Muy Baja">
      <formula>NOT(ISERROR(SEARCH("Muy Baja",I26)))</formula>
    </cfRule>
    <cfRule type="containsText" dxfId="959" priority="41" operator="containsText" text="Muy bajo">
      <formula>NOT(ISERROR(SEARCH("Muy bajo",I26)))</formula>
    </cfRule>
    <cfRule type="containsText" dxfId="958" priority="42" operator="containsText" text="Alta">
      <formula>NOT(ISERROR(SEARCH("Alta",I26)))</formula>
    </cfRule>
  </conditionalFormatting>
  <conditionalFormatting sqref="I30">
    <cfRule type="containsText" dxfId="957" priority="495" operator="containsText" text="Media">
      <formula>NOT(ISERROR(SEARCH("Media",I30)))</formula>
    </cfRule>
    <cfRule type="containsText" dxfId="956" priority="496" operator="containsText" text="Baja">
      <formula>NOT(ISERROR(SEARCH("Baja",I30)))</formula>
    </cfRule>
    <cfRule type="containsText" dxfId="955" priority="497" operator="containsText" text="Muy baja">
      <formula>NOT(ISERROR(SEARCH("Muy baja",I30)))</formula>
    </cfRule>
    <cfRule type="containsText" dxfId="954" priority="491" operator="containsText" text="Muy Baja">
      <formula>NOT(ISERROR(SEARCH("Muy Baja",I30)))</formula>
    </cfRule>
    <cfRule type="containsText" dxfId="953" priority="483" operator="containsText" text="Alta">
      <formula>NOT(ISERROR(SEARCH("Alta",I30)))</formula>
    </cfRule>
    <cfRule type="cellIs" dxfId="952" priority="501" operator="between">
      <formula>0</formula>
      <formula>2</formula>
    </cfRule>
    <cfRule type="containsText" dxfId="951" priority="479" operator="containsText" text="Muy Baja">
      <formula>NOT(ISERROR(SEARCH("Muy Baja",I30)))</formula>
    </cfRule>
    <cfRule type="containsText" dxfId="950" priority="480" operator="containsText" text="Baja">
      <formula>NOT(ISERROR(SEARCH("Baja",I30)))</formula>
    </cfRule>
    <cfRule type="containsText" dxfId="949" priority="481" operator="containsText" text="Muy Alta">
      <formula>NOT(ISERROR(SEARCH("Muy Alta",I30)))</formula>
    </cfRule>
    <cfRule type="containsText" dxfId="948" priority="484" operator="containsText" text="Media">
      <formula>NOT(ISERROR(SEARCH("Media",I30)))</formula>
    </cfRule>
    <cfRule type="containsText" dxfId="947" priority="485" operator="containsText" text="Media">
      <formula>NOT(ISERROR(SEARCH("Media",I30)))</formula>
    </cfRule>
    <cfRule type="containsText" dxfId="946" priority="486" operator="containsText" text="Media">
      <formula>NOT(ISERROR(SEARCH("Media",I30)))</formula>
    </cfRule>
    <cfRule type="containsText" dxfId="945" priority="487" operator="containsText" text="Muy Baja">
      <formula>NOT(ISERROR(SEARCH("Muy Baja",I30)))</formula>
    </cfRule>
    <cfRule type="containsText" dxfId="944" priority="488" operator="containsText" text="Baja">
      <formula>NOT(ISERROR(SEARCH("Baja",I30)))</formula>
    </cfRule>
    <cfRule type="containsText" dxfId="943" priority="489" operator="containsText" text="Muy Baja">
      <formula>NOT(ISERROR(SEARCH("Muy Baja",I30)))</formula>
    </cfRule>
    <cfRule type="containsText" dxfId="942" priority="490" operator="containsText" text="Muy Baja">
      <formula>NOT(ISERROR(SEARCH("Muy Baja",I30)))</formula>
    </cfRule>
    <cfRule type="cellIs" dxfId="941" priority="500" operator="between">
      <formula>1</formula>
      <formula>2</formula>
    </cfRule>
    <cfRule type="containsText" dxfId="940" priority="492" operator="containsText" text="Muy Baja'Tabla probabilidad'!">
      <formula>NOT(ISERROR(SEARCH("Muy Baja'Tabla probabilidad'!",I30)))</formula>
    </cfRule>
    <cfRule type="containsText" dxfId="939" priority="493" operator="containsText" text="Muy bajo">
      <formula>NOT(ISERROR(SEARCH("Muy bajo",I30)))</formula>
    </cfRule>
    <cfRule type="containsText" dxfId="938" priority="494" operator="containsText" text="Alta">
      <formula>NOT(ISERROR(SEARCH("Alta",I30)))</formula>
    </cfRule>
  </conditionalFormatting>
  <conditionalFormatting sqref="L10:M10 L22:M22 L30:M30">
    <cfRule type="containsText" dxfId="937" priority="762" operator="containsText" text="Menor">
      <formula>NOT(ISERROR(SEARCH("Menor",L10)))</formula>
    </cfRule>
    <cfRule type="containsText" dxfId="936" priority="761" operator="containsText" text="Moderado">
      <formula>NOT(ISERROR(SEARCH("Moderado",L10)))</formula>
    </cfRule>
    <cfRule type="containsText" dxfId="935" priority="760" operator="containsText" text="Alta">
      <formula>NOT(ISERROR(SEARCH("Alta",L10)))</formula>
    </cfRule>
    <cfRule type="containsText" dxfId="934" priority="759" operator="containsText" text="Mayor">
      <formula>NOT(ISERROR(SEARCH("Mayor",L10)))</formula>
    </cfRule>
    <cfRule type="containsText" dxfId="933" priority="758" operator="containsText" text="Catastrófico">
      <formula>NOT(ISERROR(SEARCH("Catastrófico",L10)))</formula>
    </cfRule>
    <cfRule type="containsText" dxfId="932" priority="763" operator="containsText" text="Leve">
      <formula>NOT(ISERROR(SEARCH("Leve",L10)))</formula>
    </cfRule>
  </conditionalFormatting>
  <conditionalFormatting sqref="L26:M26">
    <cfRule type="containsText" dxfId="931" priority="55" operator="containsText" text="Catastrófico">
      <formula>NOT(ISERROR(SEARCH("Catastrófico",L26)))</formula>
    </cfRule>
    <cfRule type="containsText" dxfId="930" priority="60" operator="containsText" text="Leve">
      <formula>NOT(ISERROR(SEARCH("Leve",L26)))</formula>
    </cfRule>
    <cfRule type="containsText" dxfId="929" priority="58" operator="containsText" text="Moderado">
      <formula>NOT(ISERROR(SEARCH("Moderado",L26)))</formula>
    </cfRule>
    <cfRule type="containsText" dxfId="928" priority="57" operator="containsText" text="Alta">
      <formula>NOT(ISERROR(SEARCH("Alta",L26)))</formula>
    </cfRule>
    <cfRule type="containsText" dxfId="927" priority="56" operator="containsText" text="Mayor">
      <formula>NOT(ISERROR(SEARCH("Mayor",L26)))</formula>
    </cfRule>
    <cfRule type="containsText" dxfId="926" priority="59" operator="containsText" text="Menor">
      <formula>NOT(ISERROR(SEARCH("Menor",L26)))</formula>
    </cfRule>
  </conditionalFormatting>
  <conditionalFormatting sqref="N10 N22">
    <cfRule type="containsText" dxfId="925" priority="767" operator="containsText" text="Moderado">
      <formula>NOT(ISERROR(SEARCH("Moderado",N10)))</formula>
    </cfRule>
    <cfRule type="containsText" dxfId="924" priority="764" operator="containsText" text="Extremo">
      <formula>NOT(ISERROR(SEARCH("Extremo",N10)))</formula>
    </cfRule>
    <cfRule type="containsText" dxfId="923" priority="765" operator="containsText" text="Alto">
      <formula>NOT(ISERROR(SEARCH("Alto",N10)))</formula>
    </cfRule>
    <cfRule type="containsText" dxfId="922" priority="766" operator="containsText" text="Bajo">
      <formula>NOT(ISERROR(SEARCH("Bajo",N10)))</formula>
    </cfRule>
    <cfRule type="containsText" dxfId="921" priority="768" operator="containsText" text="Extremo">
      <formula>NOT(ISERROR(SEARCH("Extremo",N10)))</formula>
    </cfRule>
  </conditionalFormatting>
  <conditionalFormatting sqref="N26">
    <cfRule type="containsText" dxfId="920" priority="64" operator="containsText" text="Moderado">
      <formula>NOT(ISERROR(SEARCH("Moderado",N26)))</formula>
    </cfRule>
    <cfRule type="containsText" dxfId="919" priority="62" operator="containsText" text="Alto">
      <formula>NOT(ISERROR(SEARCH("Alto",N26)))</formula>
    </cfRule>
    <cfRule type="containsText" dxfId="918" priority="61" operator="containsText" text="Extremo">
      <formula>NOT(ISERROR(SEARCH("Extremo",N26)))</formula>
    </cfRule>
    <cfRule type="containsText" dxfId="917" priority="65" operator="containsText" text="Extremo">
      <formula>NOT(ISERROR(SEARCH("Extremo",N26)))</formula>
    </cfRule>
    <cfRule type="containsText" dxfId="916" priority="63" operator="containsText" text="Bajo">
      <formula>NOT(ISERROR(SEARCH("Bajo",N26)))</formula>
    </cfRule>
  </conditionalFormatting>
  <conditionalFormatting sqref="N30">
    <cfRule type="containsText" dxfId="915" priority="511" operator="containsText" text="Moderado">
      <formula>NOT(ISERROR(SEARCH("Moderado",N30)))</formula>
    </cfRule>
    <cfRule type="containsText" dxfId="914" priority="510" operator="containsText" text="Bajo">
      <formula>NOT(ISERROR(SEARCH("Bajo",N30)))</formula>
    </cfRule>
    <cfRule type="containsText" dxfId="913" priority="512" operator="containsText" text="Extremo">
      <formula>NOT(ISERROR(SEARCH("Extremo",N30)))</formula>
    </cfRule>
    <cfRule type="containsText" dxfId="912" priority="508" operator="containsText" text="Extremo">
      <formula>NOT(ISERROR(SEARCH("Extremo",N30)))</formula>
    </cfRule>
    <cfRule type="containsText" dxfId="911" priority="509" operator="containsText" text="Alto">
      <formula>NOT(ISERROR(SEARCH("Alto",N30)))</formula>
    </cfRule>
  </conditionalFormatting>
  <conditionalFormatting sqref="Y10:Y21">
    <cfRule type="containsText" dxfId="910" priority="697" operator="containsText" text="Muy Baja">
      <formula>NOT(ISERROR(SEARCH("Muy Baja",Y10)))</formula>
    </cfRule>
    <cfRule type="containsText" dxfId="909" priority="696" operator="containsText" text="Baja">
      <formula>NOT(ISERROR(SEARCH("Baja",Y10)))</formula>
    </cfRule>
  </conditionalFormatting>
  <conditionalFormatting sqref="Y10:Y25">
    <cfRule type="containsText" dxfId="908" priority="548" operator="containsText" text="Muy Baja">
      <formula>NOT(ISERROR(SEARCH("Muy Baja",Y10)))</formula>
    </cfRule>
  </conditionalFormatting>
  <conditionalFormatting sqref="Y10:Y34">
    <cfRule type="containsText" dxfId="907" priority="21" operator="containsText" text="Muy Alta">
      <formula>NOT(ISERROR(SEARCH("Muy Alta",Y10)))</formula>
    </cfRule>
    <cfRule type="containsText" dxfId="906" priority="22" operator="containsText" text="Alta">
      <formula>NOT(ISERROR(SEARCH("Alta",Y10)))</formula>
    </cfRule>
    <cfRule type="containsText" dxfId="905" priority="23" operator="containsText" text="Media">
      <formula>NOT(ISERROR(SEARCH("Media",Y10)))</formula>
    </cfRule>
  </conditionalFormatting>
  <conditionalFormatting sqref="Y22:Y25">
    <cfRule type="containsText" dxfId="904" priority="547" operator="containsText" text="Baja">
      <formula>NOT(ISERROR(SEARCH("Baja",Y22)))</formula>
    </cfRule>
  </conditionalFormatting>
  <conditionalFormatting sqref="Y22:Y34">
    <cfRule type="containsText" dxfId="903" priority="26" operator="containsText" text="Muy Baja">
      <formula>NOT(ISERROR(SEARCH("Muy Baja",Y22)))</formula>
    </cfRule>
  </conditionalFormatting>
  <conditionalFormatting sqref="Y26:Y29">
    <cfRule type="containsText" dxfId="902" priority="24" operator="containsText" text="Muy Baja">
      <formula>NOT(ISERROR(SEARCH("Muy Baja",Y26)))</formula>
    </cfRule>
    <cfRule type="containsText" dxfId="901" priority="25" operator="containsText" text="Baja">
      <formula>NOT(ISERROR(SEARCH("Baja",Y26)))</formula>
    </cfRule>
  </conditionalFormatting>
  <conditionalFormatting sqref="Y30:Y34">
    <cfRule type="containsText" dxfId="900" priority="477" operator="containsText" text="Baja">
      <formula>NOT(ISERROR(SEARCH("Baja",Y30)))</formula>
    </cfRule>
    <cfRule type="containsText" dxfId="899" priority="478" operator="containsText" text="Muy Baja">
      <formula>NOT(ISERROR(SEARCH("Muy Baja",Y30)))</formula>
    </cfRule>
  </conditionalFormatting>
  <conditionalFormatting sqref="AA10 AA22:AA25 AA30:AA34">
    <cfRule type="containsText" dxfId="898" priority="669" operator="containsText" text="Media">
      <formula>NOT(ISERROR(SEARCH("Media",AA10)))</formula>
    </cfRule>
    <cfRule type="containsText" dxfId="897" priority="670" operator="containsText" text="Baja">
      <formula>NOT(ISERROR(SEARCH("Baja",AA10)))</formula>
    </cfRule>
    <cfRule type="containsText" dxfId="896" priority="671" operator="containsText" text="Muy Baja">
      <formula>NOT(ISERROR(SEARCH("Muy Baja",AA10)))</formula>
    </cfRule>
    <cfRule type="containsText" dxfId="895" priority="667" operator="containsText" text="Muy Alta">
      <formula>NOT(ISERROR(SEARCH("Muy Alta",AA10)))</formula>
    </cfRule>
    <cfRule type="containsText" dxfId="894" priority="668" operator="containsText" text="Alta">
      <formula>NOT(ISERROR(SEARCH("Alta",AA10)))</formula>
    </cfRule>
  </conditionalFormatting>
  <conditionalFormatting sqref="AA10">
    <cfRule type="containsText" dxfId="893" priority="78" operator="containsText" text="Muy Baja">
      <formula>NOT(ISERROR(SEARCH("Muy Baja",AA10)))</formula>
    </cfRule>
  </conditionalFormatting>
  <conditionalFormatting sqref="AA22:AA34">
    <cfRule type="containsText" dxfId="892" priority="54" operator="containsText" text="Muy Baja">
      <formula>NOT(ISERROR(SEARCH("Muy Baja",AA22)))</formula>
    </cfRule>
  </conditionalFormatting>
  <conditionalFormatting sqref="AA26:AA29">
    <cfRule type="containsText" dxfId="891" priority="53" operator="containsText" text="Baja">
      <formula>NOT(ISERROR(SEARCH("Baja",AA26)))</formula>
    </cfRule>
    <cfRule type="containsText" dxfId="890" priority="52" operator="containsText" text="Media">
      <formula>NOT(ISERROR(SEARCH("Media",AA26)))</formula>
    </cfRule>
    <cfRule type="containsText" dxfId="889" priority="51" operator="containsText" text="Alta">
      <formula>NOT(ISERROR(SEARCH("Alta",AA26)))</formula>
    </cfRule>
    <cfRule type="containsText" dxfId="888" priority="50" operator="containsText" text="Muy Alta">
      <formula>NOT(ISERROR(SEARCH("Muy Alta",AA26)))</formula>
    </cfRule>
    <cfRule type="containsText" dxfId="887" priority="1" operator="containsText" text="Muy Baja">
      <formula>NOT(ISERROR(SEARCH("Muy Baja",AA26)))</formula>
    </cfRule>
  </conditionalFormatting>
  <conditionalFormatting sqref="AC10:AC34">
    <cfRule type="containsText" dxfId="886" priority="17" operator="containsText" text="Mayor">
      <formula>NOT(ISERROR(SEARCH("Mayor",AC10)))</formula>
    </cfRule>
    <cfRule type="containsText" dxfId="885" priority="16" operator="containsText" text="Catastrófico">
      <formula>NOT(ISERROR(SEARCH("Catastrófico",AC10)))</formula>
    </cfRule>
    <cfRule type="containsText" dxfId="884" priority="18" operator="containsText" text="Moderado">
      <formula>NOT(ISERROR(SEARCH("Moderado",AC10)))</formula>
    </cfRule>
    <cfRule type="containsText" dxfId="883" priority="19" operator="containsText" text="Menor">
      <formula>NOT(ISERROR(SEARCH("Menor",AC10)))</formula>
    </cfRule>
    <cfRule type="containsText" dxfId="882" priority="20" operator="containsText" text="Leve">
      <formula>NOT(ISERROR(SEARCH("Leve",AC10)))</formula>
    </cfRule>
  </conditionalFormatting>
  <conditionalFormatting sqref="AE10">
    <cfRule type="containsText" dxfId="881" priority="664" operator="containsText" text="Menor">
      <formula>NOT(ISERROR(SEARCH("Menor",AE10)))</formula>
    </cfRule>
    <cfRule type="containsText" dxfId="880" priority="665" operator="containsText" text="Leve">
      <formula>NOT(ISERROR(SEARCH("Leve",AE10)))</formula>
    </cfRule>
    <cfRule type="containsText" dxfId="879" priority="666" operator="containsText" text="Mayor">
      <formula>NOT(ISERROR(SEARCH("Mayor",AE10)))</formula>
    </cfRule>
    <cfRule type="containsText" dxfId="878" priority="663" operator="containsText" text="Moderado">
      <formula>NOT(ISERROR(SEARCH("Moderado",AE10)))</formula>
    </cfRule>
    <cfRule type="containsText" dxfId="877" priority="662" operator="containsText" text="Catastrófico">
      <formula>NOT(ISERROR(SEARCH("Catastrófico",AE10)))</formula>
    </cfRule>
  </conditionalFormatting>
  <conditionalFormatting sqref="AE22:AE34">
    <cfRule type="containsText" dxfId="876" priority="6" operator="containsText" text="Mayor">
      <formula>NOT(ISERROR(SEARCH("Mayor",AE22)))</formula>
    </cfRule>
    <cfRule type="containsText" dxfId="875" priority="3" operator="containsText" text="Moderado">
      <formula>NOT(ISERROR(SEARCH("Moderado",AE22)))</formula>
    </cfRule>
    <cfRule type="containsText" dxfId="874" priority="4" operator="containsText" text="Menor">
      <formula>NOT(ISERROR(SEARCH("Menor",AE22)))</formula>
    </cfRule>
    <cfRule type="containsText" dxfId="873" priority="5" operator="containsText" text="Leve">
      <formula>NOT(ISERROR(SEARCH("Leve",AE22)))</formula>
    </cfRule>
    <cfRule type="containsText" dxfId="872" priority="2" operator="containsText" text="Catastrófico">
      <formula>NOT(ISERROR(SEARCH("Catastrófico",AE22)))</formula>
    </cfRule>
  </conditionalFormatting>
  <conditionalFormatting sqref="AG10">
    <cfRule type="containsText" dxfId="871" priority="682" operator="containsText" text="Bajo">
      <formula>NOT(ISERROR(SEARCH("Bajo",AG10)))</formula>
    </cfRule>
    <cfRule type="containsText" dxfId="870" priority="683" operator="containsText" text="Moderado">
      <formula>NOT(ISERROR(SEARCH("Moderado",AG10)))</formula>
    </cfRule>
    <cfRule type="containsText" dxfId="869" priority="684" operator="containsText" text="Extremo">
      <formula>NOT(ISERROR(SEARCH("Extremo",AG10)))</formula>
    </cfRule>
    <cfRule type="containsText" dxfId="868" priority="685" operator="containsText" text="Baja">
      <formula>NOT(ISERROR(SEARCH("Baja",AG10)))</formula>
    </cfRule>
    <cfRule type="containsText" dxfId="867" priority="686" operator="containsText" text="Alto">
      <formula>NOT(ISERROR(SEARCH("Alto",AG10)))</formula>
    </cfRule>
    <cfRule type="containsText" dxfId="866" priority="678" operator="containsText" text="Extremo">
      <formula>NOT(ISERROR(SEARCH("Extremo",AG10)))</formula>
    </cfRule>
    <cfRule type="containsText" dxfId="865" priority="681" operator="containsText" text="Menor">
      <formula>NOT(ISERROR(SEARCH("Menor",AG10)))</formula>
    </cfRule>
    <cfRule type="containsText" dxfId="864" priority="679" operator="containsText" text="Alto">
      <formula>NOT(ISERROR(SEARCH("Alto",AG10)))</formula>
    </cfRule>
    <cfRule type="containsText" dxfId="863" priority="680" operator="containsText" text="Moderado">
      <formula>NOT(ISERROR(SEARCH("Moderado",AG10)))</formula>
    </cfRule>
  </conditionalFormatting>
  <conditionalFormatting sqref="AG22">
    <cfRule type="containsText" dxfId="862" priority="531" operator="containsText" text="Moderado">
      <formula>NOT(ISERROR(SEARCH("Moderado",AG22)))</formula>
    </cfRule>
    <cfRule type="containsText" dxfId="861" priority="535" operator="containsText" text="Extremo">
      <formula>NOT(ISERROR(SEARCH("Extremo",AG22)))</formula>
    </cfRule>
    <cfRule type="containsText" dxfId="860" priority="536" operator="containsText" text="Baja">
      <formula>NOT(ISERROR(SEARCH("Baja",AG22)))</formula>
    </cfRule>
    <cfRule type="containsText" dxfId="859" priority="537" operator="containsText" text="Alto">
      <formula>NOT(ISERROR(SEARCH("Alto",AG22)))</formula>
    </cfRule>
    <cfRule type="containsText" dxfId="858" priority="533" operator="containsText" text="Bajo">
      <formula>NOT(ISERROR(SEARCH("Bajo",AG22)))</formula>
    </cfRule>
    <cfRule type="containsText" dxfId="857" priority="532" operator="containsText" text="Menor">
      <formula>NOT(ISERROR(SEARCH("Menor",AG22)))</formula>
    </cfRule>
    <cfRule type="containsText" dxfId="856" priority="529" operator="containsText" text="Extremo">
      <formula>NOT(ISERROR(SEARCH("Extremo",AG22)))</formula>
    </cfRule>
    <cfRule type="containsText" dxfId="855" priority="530" operator="containsText" text="Alto">
      <formula>NOT(ISERROR(SEARCH("Alto",AG22)))</formula>
    </cfRule>
    <cfRule type="containsText" dxfId="854" priority="534" operator="containsText" text="Moderado">
      <formula>NOT(ISERROR(SEARCH("Moderado",AG22)))</formula>
    </cfRule>
  </conditionalFormatting>
  <conditionalFormatting sqref="AG26">
    <cfRule type="containsText" dxfId="853" priority="14" operator="containsText" text="Baja">
      <formula>NOT(ISERROR(SEARCH("Baja",AG26)))</formula>
    </cfRule>
    <cfRule type="containsText" dxfId="852" priority="13" operator="containsText" text="Extremo">
      <formula>NOT(ISERROR(SEARCH("Extremo",AG26)))</formula>
    </cfRule>
    <cfRule type="containsText" dxfId="851" priority="12" operator="containsText" text="Moderado">
      <formula>NOT(ISERROR(SEARCH("Moderado",AG26)))</formula>
    </cfRule>
    <cfRule type="containsText" dxfId="850" priority="11" operator="containsText" text="Bajo">
      <formula>NOT(ISERROR(SEARCH("Bajo",AG26)))</formula>
    </cfRule>
    <cfRule type="containsText" dxfId="849" priority="10" operator="containsText" text="Menor">
      <formula>NOT(ISERROR(SEARCH("Menor",AG26)))</formula>
    </cfRule>
    <cfRule type="containsText" dxfId="848" priority="9" operator="containsText" text="Moderado">
      <formula>NOT(ISERROR(SEARCH("Moderado",AG26)))</formula>
    </cfRule>
    <cfRule type="containsText" dxfId="847" priority="8" operator="containsText" text="Alto">
      <formula>NOT(ISERROR(SEARCH("Alto",AG26)))</formula>
    </cfRule>
    <cfRule type="containsText" dxfId="846" priority="7" operator="containsText" text="Extremo">
      <formula>NOT(ISERROR(SEARCH("Extremo",AG26)))</formula>
    </cfRule>
    <cfRule type="containsText" dxfId="845" priority="15" operator="containsText" text="Alto">
      <formula>NOT(ISERROR(SEARCH("Alto",AG26)))</formula>
    </cfRule>
  </conditionalFormatting>
  <conditionalFormatting sqref="AG30">
    <cfRule type="containsText" dxfId="844" priority="465" operator="containsText" text="Extremo">
      <formula>NOT(ISERROR(SEARCH("Extremo",AG30)))</formula>
    </cfRule>
    <cfRule type="containsText" dxfId="843" priority="459" operator="containsText" text="Extremo">
      <formula>NOT(ISERROR(SEARCH("Extremo",AG30)))</formula>
    </cfRule>
    <cfRule type="containsText" dxfId="842" priority="460" operator="containsText" text="Alto">
      <formula>NOT(ISERROR(SEARCH("Alto",AG30)))</formula>
    </cfRule>
    <cfRule type="containsText" dxfId="841" priority="461" operator="containsText" text="Moderado">
      <formula>NOT(ISERROR(SEARCH("Moderado",AG30)))</formula>
    </cfRule>
    <cfRule type="containsText" dxfId="840" priority="462" operator="containsText" text="Menor">
      <formula>NOT(ISERROR(SEARCH("Menor",AG30)))</formula>
    </cfRule>
    <cfRule type="containsText" dxfId="839" priority="466" operator="containsText" text="Baja">
      <formula>NOT(ISERROR(SEARCH("Baja",AG30)))</formula>
    </cfRule>
    <cfRule type="containsText" dxfId="838" priority="463" operator="containsText" text="Bajo">
      <formula>NOT(ISERROR(SEARCH("Bajo",AG30)))</formula>
    </cfRule>
    <cfRule type="containsText" dxfId="837" priority="464" operator="containsText" text="Moderado">
      <formula>NOT(ISERROR(SEARCH("Moderado",AG30)))</formula>
    </cfRule>
    <cfRule type="containsText" dxfId="836" priority="467" operator="containsText" text="Alto">
      <formula>NOT(ISERROR(SEARCH("Alto",AG30)))</formula>
    </cfRule>
  </conditionalFormatting>
  <dataValidations xWindow="1322" yWindow="565" count="1">
    <dataValidation allowBlank="1" showInputMessage="1" showErrorMessage="1" prompt="Enunciar cuál es el control" sqref="P10:P12 P14:P25" xr:uid="{00000000-0002-0000-0B00-000000000000}"/>
  </dataValidations>
  <pageMargins left="0.7" right="0.7" top="0.75" bottom="0.75" header="0.3" footer="0.3"/>
  <pageSetup orientation="portrait" r:id="rId1"/>
  <ignoredErrors>
    <ignoredError sqref="Z10:Z11 Z13 Z17 Z22 Z26" 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927" operator="containsText" id="{C222FDBF-3C08-4113-9351-76033CF06434}">
            <xm:f>NOT(ISERROR(SEARCH('Tabla probabilidad'!$B$5,I10)))</xm:f>
            <xm:f>'Tabla probabilidad'!$B$5</xm:f>
            <x14:dxf>
              <font>
                <color rgb="FF9C0006"/>
              </font>
              <fill>
                <patternFill>
                  <bgColor rgb="FFFFC7CE"/>
                </patternFill>
              </fill>
            </x14:dxf>
          </x14:cfRule>
          <x14:cfRule type="containsText" priority="926" operator="containsText" id="{85F911A9-FF11-4B11-A4CC-F406EAB53E70}">
            <xm:f>NOT(ISERROR(SEARCH('Tabla probabilidad'!$B$5,I10)))</xm:f>
            <xm:f>'Tabla probabilidad'!$B$5</xm:f>
            <x14:dxf>
              <font>
                <color rgb="FF006100"/>
              </font>
              <fill>
                <patternFill>
                  <bgColor rgb="FFC6EFCE"/>
                </patternFill>
              </fill>
            </x14:dxf>
          </x14:cfRule>
          <xm:sqref>I10</xm:sqref>
        </x14:conditionalFormatting>
        <x14:conditionalFormatting xmlns:xm="http://schemas.microsoft.com/office/excel/2006/main">
          <x14:cfRule type="containsText" priority="659" operator="containsText" id="{0DBD8F32-72F4-47FE-A8E8-92CA123A277C}">
            <xm:f>NOT(ISERROR(SEARCH('Tabla probabilidad'!$B$5,I22)))</xm:f>
            <xm:f>'Tabla probabilidad'!$B$5</xm:f>
            <x14:dxf>
              <font>
                <color rgb="FF9C0006"/>
              </font>
              <fill>
                <patternFill>
                  <bgColor rgb="FFFFC7CE"/>
                </patternFill>
              </fill>
            </x14:dxf>
          </x14:cfRule>
          <x14:cfRule type="containsText" priority="658" operator="containsText" id="{130BBF8F-6F36-4C1F-BB40-DA538C9DA4BA}">
            <xm:f>NOT(ISERROR(SEARCH('Tabla probabilidad'!$B$5,I22)))</xm:f>
            <xm:f>'Tabla probabilidad'!$B$5</xm:f>
            <x14:dxf>
              <font>
                <color rgb="FF006100"/>
              </font>
              <fill>
                <patternFill>
                  <bgColor rgb="FFC6EFCE"/>
                </patternFill>
              </fill>
            </x14:dxf>
          </x14:cfRule>
          <xm:sqref>I22</xm:sqref>
        </x14:conditionalFormatting>
        <x14:conditionalFormatting xmlns:xm="http://schemas.microsoft.com/office/excel/2006/main">
          <x14:cfRule type="containsText" priority="46" operator="containsText" id="{B5A47A17-1BB5-4EF7-96C3-112B843232E7}">
            <xm:f>NOT(ISERROR(SEARCH('Tabla probabilidad'!$B$5,I26)))</xm:f>
            <xm:f>'Tabla probabilidad'!$B$5</xm:f>
            <x14:dxf>
              <font>
                <color rgb="FF006100"/>
              </font>
              <fill>
                <patternFill>
                  <bgColor rgb="FFC6EFCE"/>
                </patternFill>
              </fill>
            </x14:dxf>
          </x14:cfRule>
          <x14:cfRule type="containsText" priority="47" operator="containsText" id="{6C39C755-388D-4494-AF44-FCAC43C3C933}">
            <xm:f>NOT(ISERROR(SEARCH('Tabla probabilidad'!$B$5,I26)))</xm:f>
            <xm:f>'Tabla probabilidad'!$B$5</xm:f>
            <x14:dxf>
              <font>
                <color rgb="FF9C0006"/>
              </font>
              <fill>
                <patternFill>
                  <bgColor rgb="FFFFC7CE"/>
                </patternFill>
              </fill>
            </x14:dxf>
          </x14:cfRule>
          <xm:sqref>I26</xm:sqref>
        </x14:conditionalFormatting>
        <x14:conditionalFormatting xmlns:xm="http://schemas.microsoft.com/office/excel/2006/main">
          <x14:cfRule type="containsText" priority="498" operator="containsText" id="{DF7D542B-1BF1-4317-8F9F-9E217298398A}">
            <xm:f>NOT(ISERROR(SEARCH('Tabla probabilidad'!$B$5,I30)))</xm:f>
            <xm:f>'Tabla probabilidad'!$B$5</xm:f>
            <x14:dxf>
              <font>
                <color rgb="FF006100"/>
              </font>
              <fill>
                <patternFill>
                  <bgColor rgb="FFC6EFCE"/>
                </patternFill>
              </fill>
            </x14:dxf>
          </x14:cfRule>
          <x14:cfRule type="containsText" priority="499" operator="containsText" id="{588CF624-76F0-4DA9-B250-68F531E8679C}">
            <xm:f>NOT(ISERROR(SEARCH('Tabla probabilidad'!$B$5,I30)))</xm:f>
            <xm:f>'Tabla probabilidad'!$B$5</xm:f>
            <x14:dxf>
              <font>
                <color rgb="FF9C0006"/>
              </font>
              <fill>
                <patternFill>
                  <bgColor rgb="FFFFC7CE"/>
                </patternFill>
              </fill>
            </x14:dxf>
          </x14:cfRule>
          <xm:sqref>I30</xm:sqref>
        </x14:conditionalFormatting>
      </x14:conditionalFormattings>
    </ext>
    <ext xmlns:x14="http://schemas.microsoft.com/office/spreadsheetml/2009/9/main" uri="{CCE6A557-97BC-4b89-ADB6-D9C93CAAB3DF}">
      <x14:dataValidations xmlns:xm="http://schemas.microsoft.com/office/excel/2006/main" xWindow="1322" yWindow="565" count="10">
        <x14:dataValidation type="list" allowBlank="1" showInputMessage="1" showErrorMessage="1" xr:uid="{00000000-0002-0000-0B00-000001000000}">
          <x14:formula1>
            <xm:f>LISTA!$J$3:$J$4</xm:f>
          </x14:formula1>
          <xm:sqref>AN10 AN30 AN22 AN26</xm:sqref>
        </x14:dataValidation>
        <x14:dataValidation type="list" allowBlank="1" showInputMessage="1" showErrorMessage="1" xr:uid="{00000000-0002-0000-0B00-000002000000}">
          <x14:formula1>
            <xm:f>LISTA!$K$3:$K$6</xm:f>
          </x14:formula1>
          <xm:sqref>AH10 AH22 AH30 AH26</xm:sqref>
        </x14:dataValidation>
        <x14:dataValidation type="list" allowBlank="1" showInputMessage="1" showErrorMessage="1" xr:uid="{00000000-0002-0000-0B00-000003000000}">
          <x14:formula1>
            <xm:f>LISTA!$C$3:$C$10</xm:f>
          </x14:formula1>
          <xm:sqref>G10 G22 G26 G30</xm:sqref>
        </x14:dataValidation>
        <x14:dataValidation type="list" allowBlank="1" showInputMessage="1" showErrorMessage="1" xr:uid="{00000000-0002-0000-0B00-000004000000}">
          <x14:formula1>
            <xm:f>LISTA!$D$3:$D$31</xm:f>
          </x14:formula1>
          <xm:sqref>K10 K22:K34</xm:sqref>
        </x14:dataValidation>
        <x14:dataValidation type="list" allowBlank="1" showInputMessage="1" showErrorMessage="1" xr:uid="{00000000-0002-0000-0B00-000005000000}">
          <x14:formula1>
            <xm:f>LISTA!$B$3:$B$9</xm:f>
          </x14:formula1>
          <xm:sqref>C10 C22 C26 C30</xm:sqref>
        </x14:dataValidation>
        <x14:dataValidation type="list" allowBlank="1" showInputMessage="1" showErrorMessage="1" xr:uid="{00000000-0002-0000-0B00-000006000000}">
          <x14:formula1>
            <xm:f>LISTA!$E$3:$E$5</xm:f>
          </x14:formula1>
          <xm:sqref>R10:R34</xm:sqref>
        </x14:dataValidation>
        <x14:dataValidation type="list" allowBlank="1" showInputMessage="1" showErrorMessage="1" xr:uid="{00000000-0002-0000-0B00-000007000000}">
          <x14:formula1>
            <xm:f>LISTA!$F$3:$F$4</xm:f>
          </x14:formula1>
          <xm:sqref>S10:S34</xm:sqref>
        </x14:dataValidation>
        <x14:dataValidation type="list" allowBlank="1" showInputMessage="1" showErrorMessage="1" xr:uid="{00000000-0002-0000-0B00-000008000000}">
          <x14:formula1>
            <xm:f>LISTA!$G$3:$G$4</xm:f>
          </x14:formula1>
          <xm:sqref>U10:U34</xm:sqref>
        </x14:dataValidation>
        <x14:dataValidation type="list" allowBlank="1" showInputMessage="1" showErrorMessage="1" xr:uid="{00000000-0002-0000-0B00-000009000000}">
          <x14:formula1>
            <xm:f>LISTA!$H$3:$H$4</xm:f>
          </x14:formula1>
          <xm:sqref>V10:V34</xm:sqref>
        </x14:dataValidation>
        <x14:dataValidation type="list" allowBlank="1" showInputMessage="1" showErrorMessage="1" xr:uid="{00000000-0002-0000-0B00-00000A000000}">
          <x14:formula1>
            <xm:f>LISTA!$I$3:$I$4</xm:f>
          </x14:formula1>
          <xm:sqref>W10:W34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29"/>
  <sheetViews>
    <sheetView topLeftCell="G6" zoomScale="70" zoomScaleNormal="70" workbookViewId="0">
      <pane ySplit="3" topLeftCell="A23" activePane="bottomLeft" state="frozen"/>
      <selection activeCell="A6" sqref="A6"/>
      <selection pane="bottomLeft" activeCell="T20" sqref="T20:T24"/>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2.7109375" customWidth="1"/>
    <col min="16" max="16" width="16.5703125" customWidth="1"/>
    <col min="17" max="17" width="14.28515625" customWidth="1"/>
    <col min="18" max="18" width="17.85546875" customWidth="1"/>
    <col min="19" max="19" width="15.140625" customWidth="1"/>
    <col min="20" max="20" width="34.2851562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414</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'Mapa Final'!A10</f>
        <v>1</v>
      </c>
      <c r="B10" s="458" t="str">
        <f>'Mapa Final'!B10</f>
        <v>Incumplimiento de las actuaciones judiciales o administrativas dentro del término legal.</v>
      </c>
      <c r="C10" s="460" t="str">
        <f>'Mapa Final'!C10</f>
        <v>Incumplimiento de las metas establecidas</v>
      </c>
      <c r="D10" s="460" t="str">
        <f>'Mapa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'Mapa Final'!E10</f>
        <v xml:space="preserve">Falencias en la planeación y control por falta de personal y alto volumen de trabajo </v>
      </c>
      <c r="F10" s="443" t="str">
        <f>'Mapa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'Mapa Final'!G10</f>
        <v>Ejecución y Administración de Procesos</v>
      </c>
      <c r="H10" s="446" t="str">
        <f>'Mapa Final'!I10</f>
        <v>Media</v>
      </c>
      <c r="I10" s="449" t="str">
        <f>'Mapa Final'!L10</f>
        <v>Moderado</v>
      </c>
      <c r="J10" s="452" t="str">
        <f>'Mapa Final'!N10</f>
        <v>Moderado</v>
      </c>
      <c r="K10" s="437" t="str">
        <f>'Mapa Final'!AA10</f>
        <v>Baja</v>
      </c>
      <c r="L10" s="437" t="str">
        <f>'Mapa Final'!AE10</f>
        <v>Moderado</v>
      </c>
      <c r="M10" s="440" t="str">
        <f>'Mapa Final'!AG10</f>
        <v>Moderado</v>
      </c>
      <c r="N10" s="437" t="str">
        <f>'Mapa Final'!AH10</f>
        <v>Aceptar</v>
      </c>
      <c r="O10" s="434" t="s">
        <v>602</v>
      </c>
      <c r="P10" s="430"/>
      <c r="Q10" s="430" t="s">
        <v>10</v>
      </c>
      <c r="R10" s="433">
        <v>44927</v>
      </c>
      <c r="S10" s="433">
        <v>45016</v>
      </c>
      <c r="T10" s="434" t="s">
        <v>597</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1"/>
      <c r="P11" s="431"/>
      <c r="Q11" s="431"/>
      <c r="R11" s="431"/>
      <c r="S11" s="431"/>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1"/>
      <c r="P12" s="431"/>
      <c r="Q12" s="431"/>
      <c r="R12" s="431"/>
      <c r="S12" s="431"/>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1"/>
      <c r="P13" s="431"/>
      <c r="Q13" s="431"/>
      <c r="R13" s="431"/>
      <c r="S13" s="431"/>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2"/>
      <c r="P14" s="432"/>
      <c r="Q14" s="432"/>
      <c r="R14" s="432"/>
      <c r="S14" s="432"/>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55">
        <f>'Mapa Final'!A22</f>
        <v>2</v>
      </c>
      <c r="B15" s="458" t="str">
        <f>'Mapa Final'!B22</f>
        <v>Deficiencias en la calidad de la sustentación y argumentación de las actuaciones.</v>
      </c>
      <c r="C15" s="460" t="str">
        <f>'Mapa Final'!C22</f>
        <v>Incumplimiento de las metas establecidas</v>
      </c>
      <c r="D15" s="460" t="s">
        <v>426</v>
      </c>
      <c r="E15" s="443" t="str">
        <f>'Mapa Final'!E22</f>
        <v>Falencias en la implementación de directrices e insuficiencia de personal con perfiles profesionales</v>
      </c>
      <c r="F15" s="443" t="str">
        <f>'Mapa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'Mapa Final'!G22</f>
        <v>Ejecución y Administración de Procesos</v>
      </c>
      <c r="H15" s="446" t="str">
        <f>'Mapa Final'!I22</f>
        <v>Media</v>
      </c>
      <c r="I15" s="449" t="str">
        <f>'Mapa Final'!L22</f>
        <v>Moderado</v>
      </c>
      <c r="J15" s="452" t="str">
        <f>'Mapa Final'!N22</f>
        <v>Moderado</v>
      </c>
      <c r="K15" s="437" t="str">
        <f>'Mapa Final'!AA22</f>
        <v>Baja</v>
      </c>
      <c r="L15" s="437" t="str">
        <f>'Mapa Final'!AE22</f>
        <v>Moderado</v>
      </c>
      <c r="M15" s="440" t="str">
        <f>'Mapa Final'!AG22</f>
        <v>Moderado</v>
      </c>
      <c r="N15" s="437" t="str">
        <f>'Mapa Final'!AH22</f>
        <v>Aceptar</v>
      </c>
      <c r="O15" s="482" t="s">
        <v>450</v>
      </c>
      <c r="P15" s="488"/>
      <c r="Q15" s="430" t="s">
        <v>10</v>
      </c>
      <c r="R15" s="433">
        <v>44927</v>
      </c>
      <c r="S15" s="433">
        <v>45016</v>
      </c>
      <c r="T15" s="482" t="s">
        <v>599</v>
      </c>
    </row>
    <row r="16" spans="1:278">
      <c r="A16" s="456"/>
      <c r="B16" s="480"/>
      <c r="C16" s="461"/>
      <c r="D16" s="461"/>
      <c r="E16" s="444"/>
      <c r="F16" s="444"/>
      <c r="G16" s="444"/>
      <c r="H16" s="447"/>
      <c r="I16" s="450"/>
      <c r="J16" s="453"/>
      <c r="K16" s="438"/>
      <c r="L16" s="438"/>
      <c r="M16" s="441"/>
      <c r="N16" s="438"/>
      <c r="O16" s="483"/>
      <c r="P16" s="489"/>
      <c r="Q16" s="431"/>
      <c r="R16" s="431"/>
      <c r="S16" s="431"/>
      <c r="T16" s="483"/>
    </row>
    <row r="17" spans="1:20">
      <c r="A17" s="456"/>
      <c r="B17" s="480"/>
      <c r="C17" s="461"/>
      <c r="D17" s="461"/>
      <c r="E17" s="444"/>
      <c r="F17" s="444"/>
      <c r="G17" s="444"/>
      <c r="H17" s="447"/>
      <c r="I17" s="450"/>
      <c r="J17" s="453"/>
      <c r="K17" s="438"/>
      <c r="L17" s="438"/>
      <c r="M17" s="441"/>
      <c r="N17" s="438"/>
      <c r="O17" s="483"/>
      <c r="P17" s="489"/>
      <c r="Q17" s="431"/>
      <c r="R17" s="431"/>
      <c r="S17" s="431"/>
      <c r="T17" s="483"/>
    </row>
    <row r="18" spans="1:20">
      <c r="A18" s="456"/>
      <c r="B18" s="480"/>
      <c r="C18" s="461"/>
      <c r="D18" s="461"/>
      <c r="E18" s="444"/>
      <c r="F18" s="444"/>
      <c r="G18" s="444"/>
      <c r="H18" s="447"/>
      <c r="I18" s="450"/>
      <c r="J18" s="453"/>
      <c r="K18" s="438"/>
      <c r="L18" s="438"/>
      <c r="M18" s="441"/>
      <c r="N18" s="438"/>
      <c r="O18" s="483"/>
      <c r="P18" s="489"/>
      <c r="Q18" s="431"/>
      <c r="R18" s="431"/>
      <c r="S18" s="431"/>
      <c r="T18" s="483"/>
    </row>
    <row r="19" spans="1:20" ht="305.25" customHeight="1" thickBot="1">
      <c r="A19" s="457"/>
      <c r="B19" s="481"/>
      <c r="C19" s="462"/>
      <c r="D19" s="462"/>
      <c r="E19" s="445"/>
      <c r="F19" s="445"/>
      <c r="G19" s="445"/>
      <c r="H19" s="448"/>
      <c r="I19" s="451"/>
      <c r="J19" s="454"/>
      <c r="K19" s="439"/>
      <c r="L19" s="439"/>
      <c r="M19" s="442"/>
      <c r="N19" s="439"/>
      <c r="O19" s="484"/>
      <c r="P19" s="490"/>
      <c r="Q19" s="432"/>
      <c r="R19" s="432"/>
      <c r="S19" s="432"/>
      <c r="T19" s="484"/>
    </row>
    <row r="20" spans="1:20" ht="15" customHeight="1">
      <c r="A20" s="455">
        <v>3</v>
      </c>
      <c r="B20" s="458" t="str">
        <f>'Mapa Final'!B26</f>
        <v>Corrupción</v>
      </c>
      <c r="C20" s="460" t="str">
        <f>'Mapa Final'!C26</f>
        <v>Reputacional(Corrupción)</v>
      </c>
      <c r="D20" s="460" t="str">
        <f>'Mapa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'Mapa Final'!E26</f>
        <v>Carencia de transparencia, imparcialidad, moralidad y ética Judicial</v>
      </c>
      <c r="F20" s="443" t="str">
        <f>'Mapa Final'!F26</f>
        <v xml:space="preserve">Posibilidad de ocurrencia de actos indebidos de  los servidores judiciales debido a la carencia de transparencia, imparcialidad, moralidad y ética Judicial </v>
      </c>
      <c r="G20" s="443" t="str">
        <f>'Mapa Final'!G26</f>
        <v>Fraude Interno</v>
      </c>
      <c r="H20" s="446" t="str">
        <f>'Mapa Final'!I26</f>
        <v>Alta</v>
      </c>
      <c r="I20" s="449" t="str">
        <f>'Mapa Final'!L26</f>
        <v>Mayor</v>
      </c>
      <c r="J20" s="452" t="str">
        <f>'Mapa Final'!N26</f>
        <v xml:space="preserve">Alto </v>
      </c>
      <c r="K20" s="437" t="str">
        <f>'Mapa Final'!AA26</f>
        <v>Media</v>
      </c>
      <c r="L20" s="437" t="str">
        <f>'Mapa Final'!AE26</f>
        <v>Moderado</v>
      </c>
      <c r="M20" s="440" t="str">
        <f>'Mapa Final'!AG26</f>
        <v>Moderado</v>
      </c>
      <c r="N20" s="437" t="str">
        <f>'Mapa Final'!AH26</f>
        <v>Aceptar</v>
      </c>
      <c r="O20" s="434" t="s">
        <v>612</v>
      </c>
      <c r="P20" s="485"/>
      <c r="Q20" s="430" t="s">
        <v>10</v>
      </c>
      <c r="R20" s="433">
        <v>44927</v>
      </c>
      <c r="S20" s="433">
        <v>45016</v>
      </c>
      <c r="T20" s="434" t="s">
        <v>598</v>
      </c>
    </row>
    <row r="21" spans="1:20">
      <c r="A21" s="456"/>
      <c r="B21" s="365"/>
      <c r="C21" s="461"/>
      <c r="D21" s="461"/>
      <c r="E21" s="444"/>
      <c r="F21" s="444"/>
      <c r="G21" s="444"/>
      <c r="H21" s="447"/>
      <c r="I21" s="450"/>
      <c r="J21" s="453"/>
      <c r="K21" s="438"/>
      <c r="L21" s="438"/>
      <c r="M21" s="441"/>
      <c r="N21" s="438"/>
      <c r="O21" s="431"/>
      <c r="P21" s="486"/>
      <c r="Q21" s="431"/>
      <c r="R21" s="431"/>
      <c r="S21" s="431"/>
      <c r="T21" s="435"/>
    </row>
    <row r="22" spans="1:20">
      <c r="A22" s="456"/>
      <c r="B22" s="365"/>
      <c r="C22" s="461"/>
      <c r="D22" s="461"/>
      <c r="E22" s="444"/>
      <c r="F22" s="444"/>
      <c r="G22" s="444"/>
      <c r="H22" s="447"/>
      <c r="I22" s="450"/>
      <c r="J22" s="453"/>
      <c r="K22" s="438"/>
      <c r="L22" s="438"/>
      <c r="M22" s="441"/>
      <c r="N22" s="438"/>
      <c r="O22" s="431"/>
      <c r="P22" s="486"/>
      <c r="Q22" s="431"/>
      <c r="R22" s="431"/>
      <c r="S22" s="431"/>
      <c r="T22" s="435"/>
    </row>
    <row r="23" spans="1:20">
      <c r="A23" s="456"/>
      <c r="B23" s="365"/>
      <c r="C23" s="461"/>
      <c r="D23" s="461"/>
      <c r="E23" s="444"/>
      <c r="F23" s="444"/>
      <c r="G23" s="444"/>
      <c r="H23" s="447"/>
      <c r="I23" s="450"/>
      <c r="J23" s="453"/>
      <c r="K23" s="438"/>
      <c r="L23" s="438"/>
      <c r="M23" s="441"/>
      <c r="N23" s="438"/>
      <c r="O23" s="431"/>
      <c r="P23" s="486"/>
      <c r="Q23" s="431"/>
      <c r="R23" s="431"/>
      <c r="S23" s="431"/>
      <c r="T23" s="435"/>
    </row>
    <row r="24" spans="1:20" ht="343.15" customHeight="1" thickBot="1">
      <c r="A24" s="457"/>
      <c r="B24" s="459"/>
      <c r="C24" s="462"/>
      <c r="D24" s="462"/>
      <c r="E24" s="445"/>
      <c r="F24" s="445"/>
      <c r="G24" s="445"/>
      <c r="H24" s="448"/>
      <c r="I24" s="451"/>
      <c r="J24" s="454"/>
      <c r="K24" s="439"/>
      <c r="L24" s="439"/>
      <c r="M24" s="442"/>
      <c r="N24" s="439"/>
      <c r="O24" s="432"/>
      <c r="P24" s="487"/>
      <c r="Q24" s="432"/>
      <c r="R24" s="432"/>
      <c r="S24" s="432"/>
      <c r="T24" s="436"/>
    </row>
    <row r="25" spans="1:20" ht="15" customHeight="1">
      <c r="A25" s="455">
        <v>4</v>
      </c>
      <c r="B25" s="458" t="str">
        <f>'Mapa Final'!B30</f>
        <v>Interrupción o demora en el proceso de 
Asistencia legal</v>
      </c>
      <c r="C25" s="460" t="str">
        <f>'Mapa Final'!C30</f>
        <v>Incumplimiento de las metas establecidas</v>
      </c>
      <c r="D25" s="460" t="str">
        <f>'Mapa Final'!D30</f>
        <v xml:space="preserve">1. Paros/movilizaciones que afectan el proceso
2. Disturbios o hechos violentos
3.Decreto de estado de emergencia económica y social
4.Emergencias Ambientales
6. Fallas técnologicas </v>
      </c>
      <c r="E25" s="443" t="str">
        <f>'Mapa Final'!E30</f>
        <v>Sucesos de fuerza mayor que imposibilitan el cumplimiento de las actividades asociadas al proceso</v>
      </c>
      <c r="F25" s="443" t="str">
        <f>'Mapa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'Mapa Final'!G30</f>
        <v>Ejecución y Administración de Procesos</v>
      </c>
      <c r="H25" s="446" t="str">
        <f>'Mapa Final'!I30</f>
        <v>Media</v>
      </c>
      <c r="I25" s="449" t="str">
        <f>'Mapa Final'!L30</f>
        <v>Moderado</v>
      </c>
      <c r="J25" s="452" t="str">
        <f>'Mapa Final'!N30</f>
        <v>Moderado</v>
      </c>
      <c r="K25" s="437" t="str">
        <f>'Mapa Final'!AA30</f>
        <v>Baja</v>
      </c>
      <c r="L25" s="437" t="str">
        <f>'Mapa Final'!AE30</f>
        <v>Moderado</v>
      </c>
      <c r="M25" s="440" t="str">
        <f>'Mapa Final'!AG30</f>
        <v>Moderado</v>
      </c>
      <c r="N25" s="437" t="str">
        <f>'Mapa Final'!AH30</f>
        <v>Aceptar</v>
      </c>
      <c r="O25" s="434" t="s">
        <v>600</v>
      </c>
      <c r="P25" s="430"/>
      <c r="Q25" s="430" t="s">
        <v>10</v>
      </c>
      <c r="R25" s="433">
        <v>44927</v>
      </c>
      <c r="S25" s="433">
        <v>45016</v>
      </c>
      <c r="T25" s="434" t="s">
        <v>601</v>
      </c>
    </row>
    <row r="26" spans="1:20">
      <c r="A26" s="456"/>
      <c r="B26" s="365"/>
      <c r="C26" s="461"/>
      <c r="D26" s="461"/>
      <c r="E26" s="444"/>
      <c r="F26" s="444"/>
      <c r="G26" s="444"/>
      <c r="H26" s="447"/>
      <c r="I26" s="450"/>
      <c r="J26" s="453"/>
      <c r="K26" s="438"/>
      <c r="L26" s="438"/>
      <c r="M26" s="441"/>
      <c r="N26" s="438"/>
      <c r="O26" s="431"/>
      <c r="P26" s="431"/>
      <c r="Q26" s="431"/>
      <c r="R26" s="431"/>
      <c r="S26" s="431"/>
      <c r="T26" s="435"/>
    </row>
    <row r="27" spans="1:20">
      <c r="A27" s="456"/>
      <c r="B27" s="365"/>
      <c r="C27" s="461"/>
      <c r="D27" s="461"/>
      <c r="E27" s="444"/>
      <c r="F27" s="444"/>
      <c r="G27" s="444"/>
      <c r="H27" s="447"/>
      <c r="I27" s="450"/>
      <c r="J27" s="453"/>
      <c r="K27" s="438"/>
      <c r="L27" s="438"/>
      <c r="M27" s="441"/>
      <c r="N27" s="438"/>
      <c r="O27" s="431"/>
      <c r="P27" s="431"/>
      <c r="Q27" s="431"/>
      <c r="R27" s="431"/>
      <c r="S27" s="431"/>
      <c r="T27" s="435"/>
    </row>
    <row r="28" spans="1:20">
      <c r="A28" s="456"/>
      <c r="B28" s="365"/>
      <c r="C28" s="461"/>
      <c r="D28" s="461"/>
      <c r="E28" s="444"/>
      <c r="F28" s="444"/>
      <c r="G28" s="444"/>
      <c r="H28" s="447"/>
      <c r="I28" s="450"/>
      <c r="J28" s="453"/>
      <c r="K28" s="438"/>
      <c r="L28" s="438"/>
      <c r="M28" s="441"/>
      <c r="N28" s="438"/>
      <c r="O28" s="431"/>
      <c r="P28" s="431"/>
      <c r="Q28" s="431"/>
      <c r="R28" s="431"/>
      <c r="S28" s="431"/>
      <c r="T28" s="435"/>
    </row>
    <row r="29" spans="1:20" ht="408.6" customHeight="1" thickBot="1">
      <c r="A29" s="457"/>
      <c r="B29" s="459"/>
      <c r="C29" s="462"/>
      <c r="D29" s="462"/>
      <c r="E29" s="445"/>
      <c r="F29" s="445"/>
      <c r="G29" s="445"/>
      <c r="H29" s="448"/>
      <c r="I29" s="451"/>
      <c r="J29" s="454"/>
      <c r="K29" s="439"/>
      <c r="L29" s="439"/>
      <c r="M29" s="442"/>
      <c r="N29" s="439"/>
      <c r="O29" s="432"/>
      <c r="P29" s="432"/>
      <c r="Q29" s="432"/>
      <c r="R29" s="432"/>
      <c r="S29" s="432"/>
      <c r="T29" s="436"/>
    </row>
  </sheetData>
  <mergeCells count="99">
    <mergeCell ref="M15:M19"/>
    <mergeCell ref="N15:N19"/>
    <mergeCell ref="O15:O19"/>
    <mergeCell ref="S20:S24"/>
    <mergeCell ref="T20:T24"/>
    <mergeCell ref="N20:N24"/>
    <mergeCell ref="O20:O24"/>
    <mergeCell ref="P20:P24"/>
    <mergeCell ref="Q20:Q24"/>
    <mergeCell ref="R20:R24"/>
    <mergeCell ref="M20:M24"/>
    <mergeCell ref="P15:P19"/>
    <mergeCell ref="Q15:Q19"/>
    <mergeCell ref="R15:R19"/>
    <mergeCell ref="S15:S19"/>
    <mergeCell ref="T15:T19"/>
    <mergeCell ref="L15:L19"/>
    <mergeCell ref="B15:B19"/>
    <mergeCell ref="G10:G14"/>
    <mergeCell ref="H10:H14"/>
    <mergeCell ref="A20:A24"/>
    <mergeCell ref="C20:C24"/>
    <mergeCell ref="D20:D24"/>
    <mergeCell ref="E20:E24"/>
    <mergeCell ref="F20:F24"/>
    <mergeCell ref="B20:B24"/>
    <mergeCell ref="L20:L24"/>
    <mergeCell ref="G20:G24"/>
    <mergeCell ref="H20:H24"/>
    <mergeCell ref="I20:I24"/>
    <mergeCell ref="J20:J24"/>
    <mergeCell ref="K20:K24"/>
    <mergeCell ref="G15:G19"/>
    <mergeCell ref="H15:H19"/>
    <mergeCell ref="I15:I19"/>
    <mergeCell ref="J15:J19"/>
    <mergeCell ref="K15:K19"/>
    <mergeCell ref="A15:A19"/>
    <mergeCell ref="C15:C19"/>
    <mergeCell ref="D15:D19"/>
    <mergeCell ref="E15:E19"/>
    <mergeCell ref="F15:F19"/>
    <mergeCell ref="I10:I14"/>
    <mergeCell ref="J10:J14"/>
    <mergeCell ref="K10:K14"/>
    <mergeCell ref="S10:S14"/>
    <mergeCell ref="T10:T14"/>
    <mergeCell ref="M10:M14"/>
    <mergeCell ref="N10:N14"/>
    <mergeCell ref="O10:O14"/>
    <mergeCell ref="P10:P14"/>
    <mergeCell ref="Q10:Q14"/>
    <mergeCell ref="R10:R14"/>
    <mergeCell ref="L10:L14"/>
    <mergeCell ref="A10:A14"/>
    <mergeCell ref="C10:C14"/>
    <mergeCell ref="D10:D14"/>
    <mergeCell ref="E10:E14"/>
    <mergeCell ref="F10:F14"/>
    <mergeCell ref="B10:B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 ref="A25:A29"/>
    <mergeCell ref="B25:B29"/>
    <mergeCell ref="C25:C29"/>
    <mergeCell ref="D25:D29"/>
    <mergeCell ref="E25:E29"/>
    <mergeCell ref="F25:F29"/>
    <mergeCell ref="G25:G29"/>
    <mergeCell ref="H25:H29"/>
    <mergeCell ref="I25:I29"/>
    <mergeCell ref="J25:J29"/>
    <mergeCell ref="K25:K29"/>
    <mergeCell ref="L25:L29"/>
    <mergeCell ref="M25:M29"/>
    <mergeCell ref="N25:N29"/>
    <mergeCell ref="O25:O29"/>
    <mergeCell ref="P25:P29"/>
    <mergeCell ref="Q25:Q29"/>
    <mergeCell ref="R25:R29"/>
    <mergeCell ref="S25:S29"/>
    <mergeCell ref="T25:T29"/>
  </mergeCells>
  <conditionalFormatting sqref="A7:B7 H7 H30:J1048576">
    <cfRule type="containsText" dxfId="827" priority="668" operator="containsText" text="1- Bajo">
      <formula>NOT(ISERROR(SEARCH("1- Bajo",A7)))</formula>
    </cfRule>
    <cfRule type="containsText" dxfId="826" priority="666" operator="containsText" text="3- Bajo">
      <formula>NOT(ISERROR(SEARCH("3- Bajo",A7)))</formula>
    </cfRule>
    <cfRule type="containsText" dxfId="825" priority="667" operator="containsText" text="4- Bajo">
      <formula>NOT(ISERROR(SEARCH("4- Bajo",A7)))</formula>
    </cfRule>
  </conditionalFormatting>
  <conditionalFormatting sqref="A10:I10 A25:H25">
    <cfRule type="containsText" dxfId="824" priority="626" operator="containsText" text="1- Bajo">
      <formula>NOT(ISERROR(SEARCH("1- Bajo",A10)))</formula>
    </cfRule>
    <cfRule type="containsText" dxfId="823" priority="622" operator="containsText" text="6- Moderado">
      <formula>NOT(ISERROR(SEARCH("6- Moderado",A10)))</formula>
    </cfRule>
    <cfRule type="containsText" dxfId="822" priority="621" operator="containsText" text="3- Moderado">
      <formula>NOT(ISERROR(SEARCH("3- Moderado",A10)))</formula>
    </cfRule>
    <cfRule type="containsText" dxfId="821" priority="625" operator="containsText" text="4- Bajo">
      <formula>NOT(ISERROR(SEARCH("4- Bajo",A10)))</formula>
    </cfRule>
    <cfRule type="containsText" dxfId="820" priority="624" operator="containsText" text="3- Bajo">
      <formula>NOT(ISERROR(SEARCH("3- Bajo",A10)))</formula>
    </cfRule>
    <cfRule type="containsText" dxfId="819" priority="623" operator="containsText" text="4- Moderado">
      <formula>NOT(ISERROR(SEARCH("4- Moderado",A10)))</formula>
    </cfRule>
  </conditionalFormatting>
  <conditionalFormatting sqref="A15:I15">
    <cfRule type="containsText" dxfId="818" priority="505" operator="containsText" text="1- Bajo">
      <formula>NOT(ISERROR(SEARCH("1- Bajo",A15)))</formula>
    </cfRule>
    <cfRule type="containsText" dxfId="817" priority="500" operator="containsText" text="3- Moderado">
      <formula>NOT(ISERROR(SEARCH("3- Moderado",A15)))</formula>
    </cfRule>
    <cfRule type="containsText" dxfId="816" priority="504" operator="containsText" text="4- Bajo">
      <formula>NOT(ISERROR(SEARCH("4- Bajo",A15)))</formula>
    </cfRule>
    <cfRule type="containsText" dxfId="815" priority="501" operator="containsText" text="6- Moderado">
      <formula>NOT(ISERROR(SEARCH("6- Moderado",A15)))</formula>
    </cfRule>
    <cfRule type="containsText" dxfId="814" priority="503" operator="containsText" text="3- Bajo">
      <formula>NOT(ISERROR(SEARCH("3- Bajo",A15)))</formula>
    </cfRule>
    <cfRule type="containsText" dxfId="813" priority="502" operator="containsText" text="4- Moderado">
      <formula>NOT(ISERROR(SEARCH("4- Moderado",A15)))</formula>
    </cfRule>
  </conditionalFormatting>
  <conditionalFormatting sqref="A20:I20">
    <cfRule type="containsText" dxfId="812" priority="433" operator="containsText" text="3- Moderado">
      <formula>NOT(ISERROR(SEARCH("3- Moderado",A20)))</formula>
    </cfRule>
    <cfRule type="containsText" dxfId="811" priority="438" operator="containsText" text="1- Bajo">
      <formula>NOT(ISERROR(SEARCH("1- Bajo",A20)))</formula>
    </cfRule>
    <cfRule type="containsText" dxfId="810" priority="437" operator="containsText" text="4- Bajo">
      <formula>NOT(ISERROR(SEARCH("4- Bajo",A20)))</formula>
    </cfRule>
    <cfRule type="containsText" dxfId="809" priority="436" operator="containsText" text="3- Bajo">
      <formula>NOT(ISERROR(SEARCH("3- Bajo",A20)))</formula>
    </cfRule>
    <cfRule type="containsText" dxfId="808" priority="435" operator="containsText" text="4- Moderado">
      <formula>NOT(ISERROR(SEARCH("4- Moderado",A20)))</formula>
    </cfRule>
    <cfRule type="containsText" dxfId="807" priority="434" operator="containsText" text="6- Moderado">
      <formula>NOT(ISERROR(SEARCH("6- Moderado",A20)))</formula>
    </cfRule>
  </conditionalFormatting>
  <conditionalFormatting sqref="D8:J8">
    <cfRule type="containsText" dxfId="806" priority="657" operator="containsText" text="6- Moderado">
      <formula>NOT(ISERROR(SEARCH("6- Moderado",D8)))</formula>
    </cfRule>
    <cfRule type="containsText" dxfId="805" priority="656" operator="containsText" text="3- Moderado">
      <formula>NOT(ISERROR(SEARCH("3- Moderado",D8)))</formula>
    </cfRule>
    <cfRule type="containsText" dxfId="804" priority="658" operator="containsText" text="4- Moderado">
      <formula>NOT(ISERROR(SEARCH("4- Moderado",D8)))</formula>
    </cfRule>
    <cfRule type="containsText" dxfId="803" priority="662" operator="containsText" text="1- Bajo">
      <formula>NOT(ISERROR(SEARCH("1- Bajo",D8)))</formula>
    </cfRule>
    <cfRule type="containsText" dxfId="802" priority="659" operator="containsText" text="3- Bajo">
      <formula>NOT(ISERROR(SEARCH("3- Bajo",D8)))</formula>
    </cfRule>
    <cfRule type="containsText" dxfId="801" priority="660" operator="containsText" text="4- Bajo">
      <formula>NOT(ISERROR(SEARCH("4- Bajo",D8)))</formula>
    </cfRule>
  </conditionalFormatting>
  <conditionalFormatting sqref="H10:H14 H25:H29">
    <cfRule type="containsText" dxfId="800" priority="581" operator="containsText" text="Muy Baja">
      <formula>NOT(ISERROR(SEARCH("Muy Baja",H10)))</formula>
    </cfRule>
    <cfRule type="containsText" dxfId="799" priority="576" operator="containsText" text="Muy Alta">
      <formula>NOT(ISERROR(SEARCH("Muy Alta",H10)))</formula>
    </cfRule>
    <cfRule type="containsText" dxfId="798" priority="575" operator="containsText" text="Alta">
      <formula>NOT(ISERROR(SEARCH("Alta",H10)))</formula>
    </cfRule>
    <cfRule type="containsText" dxfId="797" priority="584" operator="containsText" text="Alta">
      <formula>NOT(ISERROR(SEARCH("Alta",H10)))</formula>
    </cfRule>
    <cfRule type="containsText" dxfId="796" priority="586" operator="containsText" text="Muy Alta">
      <formula>NOT(ISERROR(SEARCH("Muy Alta",H10)))</formula>
    </cfRule>
    <cfRule type="containsText" dxfId="795" priority="583" operator="containsText" text="Media">
      <formula>NOT(ISERROR(SEARCH("Media",H10)))</formula>
    </cfRule>
    <cfRule type="containsText" dxfId="794" priority="582" operator="containsText" text="Baja">
      <formula>NOT(ISERROR(SEARCH("Baja",H10)))</formula>
    </cfRule>
  </conditionalFormatting>
  <conditionalFormatting sqref="H10:H19">
    <cfRule type="containsText" dxfId="793" priority="483" operator="containsText" text="Muy Alta">
      <formula>NOT(ISERROR(SEARCH("Muy Alta",H10)))</formula>
    </cfRule>
  </conditionalFormatting>
  <conditionalFormatting sqref="H15:H19">
    <cfRule type="containsText" dxfId="792" priority="481" operator="containsText" text="Alta">
      <formula>NOT(ISERROR(SEARCH("Alta",H15)))</formula>
    </cfRule>
    <cfRule type="containsText" dxfId="791" priority="479" operator="containsText" text="Baja">
      <formula>NOT(ISERROR(SEARCH("Baja",H15)))</formula>
    </cfRule>
    <cfRule type="containsText" dxfId="790" priority="480" operator="containsText" text="Media">
      <formula>NOT(ISERROR(SEARCH("Media",H15)))</formula>
    </cfRule>
    <cfRule type="containsText" dxfId="789" priority="478" operator="containsText" text="Muy Baja">
      <formula>NOT(ISERROR(SEARCH("Muy Baja",H15)))</formula>
    </cfRule>
    <cfRule type="containsText" dxfId="788" priority="473" operator="containsText" text="Muy Alta">
      <formula>NOT(ISERROR(SEARCH("Muy Alta",H15)))</formula>
    </cfRule>
    <cfRule type="containsText" dxfId="787" priority="472" operator="containsText" text="Alta">
      <formula>NOT(ISERROR(SEARCH("Alta",H15)))</formula>
    </cfRule>
  </conditionalFormatting>
  <conditionalFormatting sqref="H15:H29">
    <cfRule type="containsText" dxfId="786" priority="416" operator="containsText" text="Muy Alta">
      <formula>NOT(ISERROR(SEARCH("Muy Alta",H15)))</formula>
    </cfRule>
  </conditionalFormatting>
  <conditionalFormatting sqref="H20:H24">
    <cfRule type="containsText" dxfId="785" priority="412" operator="containsText" text="Baja">
      <formula>NOT(ISERROR(SEARCH("Baja",H20)))</formula>
    </cfRule>
    <cfRule type="containsText" dxfId="784" priority="414" operator="containsText" text="Alta">
      <formula>NOT(ISERROR(SEARCH("Alta",H20)))</formula>
    </cfRule>
    <cfRule type="containsText" dxfId="783" priority="413" operator="containsText" text="Media">
      <formula>NOT(ISERROR(SEARCH("Media",H20)))</formula>
    </cfRule>
    <cfRule type="containsText" dxfId="782" priority="411" operator="containsText" text="Muy Baja">
      <formula>NOT(ISERROR(SEARCH("Muy Baja",H20)))</formula>
    </cfRule>
    <cfRule type="containsText" dxfId="781" priority="406" operator="containsText" text="Muy Alta">
      <formula>NOT(ISERROR(SEARCH("Muy Alta",H20)))</formula>
    </cfRule>
    <cfRule type="containsText" dxfId="780" priority="404" operator="containsText" text="Muy Alta">
      <formula>NOT(ISERROR(SEARCH("Muy Alta",H20)))</formula>
    </cfRule>
    <cfRule type="containsText" dxfId="779" priority="405" operator="containsText" text="Alta">
      <formula>NOT(ISERROR(SEARCH("Alta",H20)))</formula>
    </cfRule>
  </conditionalFormatting>
  <conditionalFormatting sqref="H30:J1048576 A7:B7 H7">
    <cfRule type="containsText" dxfId="778" priority="663" operator="containsText" text="3- Moderado">
      <formula>NOT(ISERROR(SEARCH("3- Moderado",A7)))</formula>
    </cfRule>
    <cfRule type="containsText" dxfId="777" priority="664" operator="containsText" text="6- Moderado">
      <formula>NOT(ISERROR(SEARCH("6- Moderado",A7)))</formula>
    </cfRule>
    <cfRule type="containsText" dxfId="776" priority="665" operator="containsText" text="4- Moderado">
      <formula>NOT(ISERROR(SEARCH("4- Moderado",A7)))</formula>
    </cfRule>
  </conditionalFormatting>
  <conditionalFormatting sqref="I10:I29">
    <cfRule type="containsText" dxfId="775" priority="410" operator="containsText" text="Leve">
      <formula>NOT(ISERROR(SEARCH("Leve",I10)))</formula>
    </cfRule>
    <cfRule type="containsText" dxfId="774" priority="408" operator="containsText" text="Mayor">
      <formula>NOT(ISERROR(SEARCH("Mayor",I10)))</formula>
    </cfRule>
    <cfRule type="containsText" dxfId="773" priority="407" operator="containsText" text="Catastrófico">
      <formula>NOT(ISERROR(SEARCH("Catastrófico",I10)))</formula>
    </cfRule>
    <cfRule type="containsText" dxfId="772" priority="409" operator="containsText" text="Menor">
      <formula>NOT(ISERROR(SEARCH("Menor",I10)))</formula>
    </cfRule>
    <cfRule type="containsText" dxfId="771" priority="415" operator="containsText" text="Moderado">
      <formula>NOT(ISERROR(SEARCH("Moderado",I10)))</formula>
    </cfRule>
  </conditionalFormatting>
  <conditionalFormatting sqref="I25">
    <cfRule type="containsText" dxfId="770" priority="448" operator="containsText" text="3- Bajo">
      <formula>NOT(ISERROR(SEARCH("3- Bajo",I25)))</formula>
    </cfRule>
    <cfRule type="containsText" dxfId="769" priority="449" operator="containsText" text="4- Bajo">
      <formula>NOT(ISERROR(SEARCH("4- Bajo",I25)))</formula>
    </cfRule>
    <cfRule type="containsText" dxfId="768" priority="450" operator="containsText" text="1- Bajo">
      <formula>NOT(ISERROR(SEARCH("1- Bajo",I25)))</formula>
    </cfRule>
    <cfRule type="containsText" dxfId="767" priority="445" operator="containsText" text="3- Moderado">
      <formula>NOT(ISERROR(SEARCH("3- Moderado",I25)))</formula>
    </cfRule>
    <cfRule type="containsText" dxfId="766" priority="446" operator="containsText" text="6- Moderado">
      <formula>NOT(ISERROR(SEARCH("6- Moderado",I25)))</formula>
    </cfRule>
    <cfRule type="containsText" dxfId="765" priority="447" operator="containsText" text="4- Moderado">
      <formula>NOT(ISERROR(SEARCH("4- Moderado",I25)))</formula>
    </cfRule>
  </conditionalFormatting>
  <conditionalFormatting sqref="J8 J30:J1048576">
    <cfRule type="containsText" dxfId="764" priority="650" operator="containsText" text="12- Alto">
      <formula>NOT(ISERROR(SEARCH("12- Alto",J8)))</formula>
    </cfRule>
    <cfRule type="containsText" dxfId="763" priority="652" operator="containsText" text="9- Alto">
      <formula>NOT(ISERROR(SEARCH("9- Alto",J8)))</formula>
    </cfRule>
    <cfRule type="containsText" dxfId="762" priority="651" operator="containsText" text="10- Alto">
      <formula>NOT(ISERROR(SEARCH("10- Alto",J8)))</formula>
    </cfRule>
    <cfRule type="containsText" dxfId="761" priority="654" operator="containsText" text="5- Alto">
      <formula>NOT(ISERROR(SEARCH("5- Alto",J8)))</formula>
    </cfRule>
    <cfRule type="containsText" dxfId="760" priority="646" operator="containsText" text="20- Extremo">
      <formula>NOT(ISERROR(SEARCH("20- Extremo",J8)))</formula>
    </cfRule>
    <cfRule type="containsText" dxfId="759" priority="647" operator="containsText" text="15- Extremo">
      <formula>NOT(ISERROR(SEARCH("15- Extremo",J8)))</formula>
    </cfRule>
    <cfRule type="containsText" dxfId="758" priority="648" operator="containsText" text="10- Extremo">
      <formula>NOT(ISERROR(SEARCH("10- Extremo",J8)))</formula>
    </cfRule>
    <cfRule type="containsText" dxfId="757" priority="649" operator="containsText" text="5- Extremo">
      <formula>NOT(ISERROR(SEARCH("5- Extremo",J8)))</formula>
    </cfRule>
    <cfRule type="containsText" dxfId="756" priority="661" operator="containsText" text="2- Bajo">
      <formula>NOT(ISERROR(SEARCH("2- Bajo",J8)))</formula>
    </cfRule>
    <cfRule type="containsText" dxfId="755" priority="645" operator="containsText" text="25- Extremo">
      <formula>NOT(ISERROR(SEARCH("25- Extremo",J8)))</formula>
    </cfRule>
    <cfRule type="containsText" dxfId="754" priority="655" operator="containsText" text="4- Alto">
      <formula>NOT(ISERROR(SEARCH("4- Alto",J8)))</formula>
    </cfRule>
    <cfRule type="containsText" dxfId="753" priority="653" operator="containsText" text="8- Alto">
      <formula>NOT(ISERROR(SEARCH("8- Alto",J8)))</formula>
    </cfRule>
  </conditionalFormatting>
  <conditionalFormatting sqref="J10:J14">
    <cfRule type="colorScale" priority="857">
      <colorScale>
        <cfvo type="min"/>
        <cfvo type="max"/>
        <color rgb="FFFF7128"/>
        <color rgb="FFFFEF9C"/>
      </colorScale>
    </cfRule>
  </conditionalFormatting>
  <conditionalFormatting sqref="J10:J29">
    <cfRule type="containsText" dxfId="752" priority="431" operator="containsText" text="Extremo">
      <formula>NOT(ISERROR(SEARCH("Extremo",J10)))</formula>
    </cfRule>
    <cfRule type="containsText" dxfId="751" priority="429" operator="containsText" text="Moderado">
      <formula>NOT(ISERROR(SEARCH("Moderado",J10)))</formula>
    </cfRule>
    <cfRule type="containsText" dxfId="750" priority="400" operator="containsText" text="Moderado">
      <formula>NOT(ISERROR(SEARCH("Moderado",J10)))</formula>
    </cfRule>
    <cfRule type="containsText" dxfId="749" priority="399" operator="containsText" text="Extremo">
      <formula>NOT(ISERROR(SEARCH("Extremo",J10)))</formula>
    </cfRule>
    <cfRule type="containsText" dxfId="748" priority="398" operator="containsText" text="Bajo">
      <formula>NOT(ISERROR(SEARCH("Bajo",J10)))</formula>
    </cfRule>
    <cfRule type="containsText" dxfId="747" priority="428" operator="containsText" text="Bajo">
      <formula>NOT(ISERROR(SEARCH("Bajo",J10)))</formula>
    </cfRule>
    <cfRule type="containsText" dxfId="746" priority="430" operator="containsText" text="Alto">
      <formula>NOT(ISERROR(SEARCH("Alto",J10)))</formula>
    </cfRule>
  </conditionalFormatting>
  <conditionalFormatting sqref="J15:J19">
    <cfRule type="colorScale" priority="934">
      <colorScale>
        <cfvo type="min"/>
        <cfvo type="max"/>
        <color rgb="FFFF7128"/>
        <color rgb="FFFFEF9C"/>
      </colorScale>
    </cfRule>
  </conditionalFormatting>
  <conditionalFormatting sqref="J20:J29">
    <cfRule type="colorScale" priority="432">
      <colorScale>
        <cfvo type="min"/>
        <cfvo type="max"/>
        <color rgb="FFFF7128"/>
        <color rgb="FFFFEF9C"/>
      </colorScale>
    </cfRule>
  </conditionalFormatting>
  <conditionalFormatting sqref="K10:K29">
    <cfRule type="containsText" dxfId="745" priority="402" operator="containsText" text="Media">
      <formula>NOT(ISERROR(SEARCH("Media",K10)))</formula>
    </cfRule>
    <cfRule type="containsText" dxfId="744" priority="397" operator="containsText" text="Muy Baja">
      <formula>NOT(ISERROR(SEARCH("Muy Baja",K10)))</formula>
    </cfRule>
    <cfRule type="containsText" dxfId="743" priority="395" operator="containsText" text="Alta">
      <formula>NOT(ISERROR(SEARCH("Alta",K10)))</formula>
    </cfRule>
    <cfRule type="containsText" dxfId="742" priority="394" operator="containsText" text="Muy Alta">
      <formula>NOT(ISERROR(SEARCH("Muy Alta",K10)))</formula>
    </cfRule>
    <cfRule type="containsText" dxfId="741" priority="396" operator="containsText" text="Baja">
      <formula>NOT(ISERROR(SEARCH("Baja",K10)))</formula>
    </cfRule>
  </conditionalFormatting>
  <conditionalFormatting sqref="K10:L10">
    <cfRule type="containsText" dxfId="740" priority="642" operator="containsText" text="3- Bajo">
      <formula>NOT(ISERROR(SEARCH("3- Bajo",K10)))</formula>
    </cfRule>
    <cfRule type="containsText" dxfId="739" priority="641" operator="containsText" text="4- Moderado">
      <formula>NOT(ISERROR(SEARCH("4- Moderado",K10)))</formula>
    </cfRule>
    <cfRule type="containsText" dxfId="738" priority="640" operator="containsText" text="6- Moderado">
      <formula>NOT(ISERROR(SEARCH("6- Moderado",K10)))</formula>
    </cfRule>
    <cfRule type="containsText" dxfId="737" priority="644" operator="containsText" text="1- Bajo">
      <formula>NOT(ISERROR(SEARCH("1- Bajo",K10)))</formula>
    </cfRule>
    <cfRule type="containsText" dxfId="736" priority="643" operator="containsText" text="4- Bajo">
      <formula>NOT(ISERROR(SEARCH("4- Bajo",K10)))</formula>
    </cfRule>
    <cfRule type="containsText" dxfId="735" priority="639" operator="containsText" text="3- Moderado">
      <formula>NOT(ISERROR(SEARCH("3- Moderado",K10)))</formula>
    </cfRule>
  </conditionalFormatting>
  <conditionalFormatting sqref="K15:L15">
    <cfRule type="containsText" dxfId="734" priority="523" operator="containsText" text="1- Bajo">
      <formula>NOT(ISERROR(SEARCH("1- Bajo",K15)))</formula>
    </cfRule>
    <cfRule type="containsText" dxfId="733" priority="518" operator="containsText" text="3- Moderado">
      <formula>NOT(ISERROR(SEARCH("3- Moderado",K15)))</formula>
    </cfRule>
    <cfRule type="containsText" dxfId="732" priority="519" operator="containsText" text="6- Moderado">
      <formula>NOT(ISERROR(SEARCH("6- Moderado",K15)))</formula>
    </cfRule>
    <cfRule type="containsText" dxfId="731" priority="520" operator="containsText" text="4- Moderado">
      <formula>NOT(ISERROR(SEARCH("4- Moderado",K15)))</formula>
    </cfRule>
    <cfRule type="containsText" dxfId="730" priority="521" operator="containsText" text="3- Bajo">
      <formula>NOT(ISERROR(SEARCH("3- Bajo",K15)))</formula>
    </cfRule>
    <cfRule type="containsText" dxfId="729" priority="522" operator="containsText" text="4- Bajo">
      <formula>NOT(ISERROR(SEARCH("4- Bajo",K15)))</formula>
    </cfRule>
  </conditionalFormatting>
  <conditionalFormatting sqref="K20:L20 K25:L25">
    <cfRule type="containsText" dxfId="728" priority="451" operator="containsText" text="3- Moderado">
      <formula>NOT(ISERROR(SEARCH("3- Moderado",K20)))</formula>
    </cfRule>
    <cfRule type="containsText" dxfId="727" priority="452" operator="containsText" text="6- Moderado">
      <formula>NOT(ISERROR(SEARCH("6- Moderado",K20)))</formula>
    </cfRule>
    <cfRule type="containsText" dxfId="726" priority="453" operator="containsText" text="4- Moderado">
      <formula>NOT(ISERROR(SEARCH("4- Moderado",K20)))</formula>
    </cfRule>
    <cfRule type="containsText" dxfId="725" priority="454" operator="containsText" text="3- Bajo">
      <formula>NOT(ISERROR(SEARCH("3- Bajo",K20)))</formula>
    </cfRule>
    <cfRule type="containsText" dxfId="724" priority="455" operator="containsText" text="4- Bajo">
      <formula>NOT(ISERROR(SEARCH("4- Bajo",K20)))</formula>
    </cfRule>
    <cfRule type="containsText" dxfId="723" priority="456" operator="containsText" text="1- Bajo">
      <formula>NOT(ISERROR(SEARCH("1- Bajo",K20)))</formula>
    </cfRule>
  </conditionalFormatting>
  <conditionalFormatting sqref="K8:M8">
    <cfRule type="containsText" dxfId="722" priority="608" operator="containsText" text="1- Bajo">
      <formula>NOT(ISERROR(SEARCH("1- Bajo",K8)))</formula>
    </cfRule>
    <cfRule type="containsText" dxfId="721" priority="607" operator="containsText" text="4- Bajo">
      <formula>NOT(ISERROR(SEARCH("4- Bajo",K8)))</formula>
    </cfRule>
    <cfRule type="containsText" dxfId="720" priority="606" operator="containsText" text="3- Bajo">
      <formula>NOT(ISERROR(SEARCH("3- Bajo",K8)))</formula>
    </cfRule>
    <cfRule type="containsText" dxfId="719" priority="605" operator="containsText" text="4- Moderado">
      <formula>NOT(ISERROR(SEARCH("4- Moderado",K8)))</formula>
    </cfRule>
    <cfRule type="containsText" dxfId="718" priority="604" operator="containsText" text="6- Moderado">
      <formula>NOT(ISERROR(SEARCH("6- Moderado",K8)))</formula>
    </cfRule>
    <cfRule type="containsText" dxfId="717" priority="603" operator="containsText" text="3- Moderado">
      <formula>NOT(ISERROR(SEARCH("3- Moderado",K8)))</formula>
    </cfRule>
  </conditionalFormatting>
  <conditionalFormatting sqref="L10:L29">
    <cfRule type="containsText" dxfId="716" priority="391" operator="containsText" text="Mayor">
      <formula>NOT(ISERROR(SEARCH("Mayor",L10)))</formula>
    </cfRule>
    <cfRule type="containsText" dxfId="715" priority="392" operator="containsText" text="Menor">
      <formula>NOT(ISERROR(SEARCH("Menor",L10)))</formula>
    </cfRule>
    <cfRule type="containsText" dxfId="714" priority="393" operator="containsText" text="Leve">
      <formula>NOT(ISERROR(SEARCH("Leve",L10)))</formula>
    </cfRule>
    <cfRule type="containsText" dxfId="713" priority="390" operator="containsText" text="Catastrófico">
      <formula>NOT(ISERROR(SEARCH("Catastrófico",L10)))</formula>
    </cfRule>
  </conditionalFormatting>
  <conditionalFormatting sqref="L10:M29">
    <cfRule type="containsText" dxfId="712" priority="401" operator="containsText" text="Moderado">
      <formula>NOT(ISERROR(SEARCH("Moderado",L10)))</formula>
    </cfRule>
  </conditionalFormatting>
  <conditionalFormatting sqref="M10:M14">
    <cfRule type="colorScale" priority="863">
      <colorScale>
        <cfvo type="min"/>
        <cfvo type="max"/>
        <color rgb="FFFF7128"/>
        <color rgb="FFFFEF9C"/>
      </colorScale>
    </cfRule>
  </conditionalFormatting>
  <conditionalFormatting sqref="M10:M29">
    <cfRule type="containsText" dxfId="711" priority="426" operator="containsText" text="Extremo">
      <formula>NOT(ISERROR(SEARCH("Extremo",M10)))</formula>
    </cfRule>
    <cfRule type="containsText" dxfId="710" priority="425" operator="containsText" text="Alto">
      <formula>NOT(ISERROR(SEARCH("Alto",M10)))</formula>
    </cfRule>
    <cfRule type="containsText" dxfId="709" priority="424" operator="containsText" text="Moderado">
      <formula>NOT(ISERROR(SEARCH("Moderado",M10)))</formula>
    </cfRule>
    <cfRule type="containsText" dxfId="708" priority="423" operator="containsText" text="Bajo">
      <formula>NOT(ISERROR(SEARCH("Bajo",M10)))</formula>
    </cfRule>
  </conditionalFormatting>
  <conditionalFormatting sqref="M15:M19">
    <cfRule type="colorScale" priority="940">
      <colorScale>
        <cfvo type="min"/>
        <cfvo type="max"/>
        <color rgb="FFFF7128"/>
        <color rgb="FFFFEF9C"/>
      </colorScale>
    </cfRule>
  </conditionalFormatting>
  <conditionalFormatting sqref="M20:M29">
    <cfRule type="colorScale" priority="427">
      <colorScale>
        <cfvo type="min"/>
        <cfvo type="max"/>
        <color rgb="FFFF7128"/>
        <color rgb="FFFFEF9C"/>
      </colorScale>
    </cfRule>
  </conditionalFormatting>
  <conditionalFormatting sqref="N10">
    <cfRule type="containsText" dxfId="707" priority="587" operator="containsText" text="3- Moderado">
      <formula>NOT(ISERROR(SEARCH("3- Moderado",N10)))</formula>
    </cfRule>
    <cfRule type="containsText" dxfId="706" priority="588" operator="containsText" text="6- Moderado">
      <formula>NOT(ISERROR(SEARCH("6- Moderado",N10)))</formula>
    </cfRule>
    <cfRule type="containsText" dxfId="705" priority="589" operator="containsText" text="4- Moderado">
      <formula>NOT(ISERROR(SEARCH("4- Moderado",N10)))</formula>
    </cfRule>
    <cfRule type="containsText" dxfId="704" priority="590" operator="containsText" text="3- Bajo">
      <formula>NOT(ISERROR(SEARCH("3- Bajo",N10)))</formula>
    </cfRule>
    <cfRule type="containsText" dxfId="703" priority="591" operator="containsText" text="4- Bajo">
      <formula>NOT(ISERROR(SEARCH("4- Bajo",N10)))</formula>
    </cfRule>
    <cfRule type="containsText" dxfId="702" priority="592" operator="containsText" text="1- Bajo">
      <formula>NOT(ISERROR(SEARCH("1- Bajo",N10)))</formula>
    </cfRule>
  </conditionalFormatting>
  <conditionalFormatting sqref="N15">
    <cfRule type="containsText" dxfId="701" priority="489" operator="containsText" text="1- Bajo">
      <formula>NOT(ISERROR(SEARCH("1- Bajo",N15)))</formula>
    </cfRule>
    <cfRule type="containsText" dxfId="700" priority="484" operator="containsText" text="3- Moderado">
      <formula>NOT(ISERROR(SEARCH("3- Moderado",N15)))</formula>
    </cfRule>
    <cfRule type="containsText" dxfId="699" priority="488" operator="containsText" text="4- Bajo">
      <formula>NOT(ISERROR(SEARCH("4- Bajo",N15)))</formula>
    </cfRule>
    <cfRule type="containsText" dxfId="698" priority="485" operator="containsText" text="6- Moderado">
      <formula>NOT(ISERROR(SEARCH("6- Moderado",N15)))</formula>
    </cfRule>
    <cfRule type="containsText" dxfId="697" priority="487" operator="containsText" text="3- Bajo">
      <formula>NOT(ISERROR(SEARCH("3- Bajo",N15)))</formula>
    </cfRule>
    <cfRule type="containsText" dxfId="696" priority="486" operator="containsText" text="4- Moderado">
      <formula>NOT(ISERROR(SEARCH("4- Moderado",N15)))</formula>
    </cfRule>
  </conditionalFormatting>
  <conditionalFormatting sqref="N20 N25">
    <cfRule type="containsText" dxfId="695" priority="417" operator="containsText" text="3- Moderado">
      <formula>NOT(ISERROR(SEARCH("3- Moderado",N20)))</formula>
    </cfRule>
    <cfRule type="containsText" dxfId="694" priority="418" operator="containsText" text="6- Moderado">
      <formula>NOT(ISERROR(SEARCH("6- Moderado",N20)))</formula>
    </cfRule>
    <cfRule type="containsText" dxfId="693" priority="419" operator="containsText" text="4- Moderado">
      <formula>NOT(ISERROR(SEARCH("4- Moderado",N20)))</formula>
    </cfRule>
    <cfRule type="containsText" dxfId="692" priority="420" operator="containsText" text="3- Bajo">
      <formula>NOT(ISERROR(SEARCH("3- Bajo",N20)))</formula>
    </cfRule>
    <cfRule type="containsText" dxfId="691" priority="421" operator="containsText" text="4- Bajo">
      <formula>NOT(ISERROR(SEARCH("4- Bajo",N20)))</formula>
    </cfRule>
    <cfRule type="containsText" dxfId="690" priority="422" operator="containsText" text="1- Bajo">
      <formula>NOT(ISERROR(SEARCH("1- Bajo",N20)))</formula>
    </cfRule>
  </conditionalFormatting>
  <dataValidations disablePrompts="1"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pageSetup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29"/>
  <sheetViews>
    <sheetView topLeftCell="M6" zoomScale="70" zoomScaleNormal="70" workbookViewId="0">
      <pane ySplit="3" topLeftCell="A21" activePane="bottomLeft" state="frozen"/>
      <selection activeCell="A6" sqref="A6"/>
      <selection pane="bottomLeft" activeCell="T25" sqref="T25:T29"/>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7.85546875" customWidth="1"/>
    <col min="16" max="16" width="16.5703125" customWidth="1"/>
    <col min="17" max="17" width="14.28515625" customWidth="1"/>
    <col min="18" max="18" width="17.85546875" customWidth="1"/>
    <col min="19" max="19" width="15.140625" customWidth="1"/>
    <col min="20" max="20" width="95.8554687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438</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'Mapa Final'!A10</f>
        <v>1</v>
      </c>
      <c r="B10" s="458" t="str">
        <f>'Mapa Final'!B10</f>
        <v>Incumplimiento de las actuaciones judiciales o administrativas dentro del término legal.</v>
      </c>
      <c r="C10" s="460" t="str">
        <f>'Mapa Final'!C10</f>
        <v>Incumplimiento de las metas establecidas</v>
      </c>
      <c r="D10" s="460" t="str">
        <f>'Mapa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'Mapa Final'!E10</f>
        <v xml:space="preserve">Falencias en la planeación y control por falta de personal y alto volumen de trabajo </v>
      </c>
      <c r="F10" s="443" t="str">
        <f>'Mapa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'Mapa Final'!G10</f>
        <v>Ejecución y Administración de Procesos</v>
      </c>
      <c r="H10" s="446" t="str">
        <f>'Mapa Final'!I10</f>
        <v>Media</v>
      </c>
      <c r="I10" s="449" t="str">
        <f>'Mapa Final'!L10</f>
        <v>Moderado</v>
      </c>
      <c r="J10" s="452" t="str">
        <f>'Mapa Final'!N10</f>
        <v>Moderado</v>
      </c>
      <c r="K10" s="437" t="str">
        <f>'Mapa Final'!AA10</f>
        <v>Baja</v>
      </c>
      <c r="L10" s="437" t="str">
        <f>'Mapa Final'!AE10</f>
        <v>Moderado</v>
      </c>
      <c r="M10" s="440" t="str">
        <f>'Mapa Final'!AG10</f>
        <v>Moderado</v>
      </c>
      <c r="N10" s="437" t="str">
        <f>'Mapa Final'!AH10</f>
        <v>Aceptar</v>
      </c>
      <c r="O10" s="434" t="s">
        <v>603</v>
      </c>
      <c r="P10" s="430"/>
      <c r="Q10" s="430" t="s">
        <v>10</v>
      </c>
      <c r="R10" s="491">
        <v>45017</v>
      </c>
      <c r="S10" s="491">
        <v>45107</v>
      </c>
      <c r="T10" s="434" t="s">
        <v>604</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5"/>
      <c r="P11" s="431"/>
      <c r="Q11" s="431"/>
      <c r="R11" s="435"/>
      <c r="S11" s="492"/>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5"/>
      <c r="P12" s="431"/>
      <c r="Q12" s="431"/>
      <c r="R12" s="435"/>
      <c r="S12" s="492"/>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5"/>
      <c r="P13" s="431"/>
      <c r="Q13" s="431"/>
      <c r="R13" s="435"/>
      <c r="S13" s="492"/>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6"/>
      <c r="P14" s="432"/>
      <c r="Q14" s="432"/>
      <c r="R14" s="436"/>
      <c r="S14" s="493"/>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55">
        <f>'Mapa Final'!A22</f>
        <v>2</v>
      </c>
      <c r="B15" s="458" t="str">
        <f>'Mapa Final'!B22</f>
        <v>Deficiencias en la calidad de la sustentación y argumentación de las actuaciones.</v>
      </c>
      <c r="C15" s="460" t="str">
        <f>'Mapa Final'!C22</f>
        <v>Incumplimiento de las metas establecidas</v>
      </c>
      <c r="D15" s="460" t="s">
        <v>426</v>
      </c>
      <c r="E15" s="443" t="str">
        <f>'Mapa Final'!E22</f>
        <v>Falencias en la implementación de directrices e insuficiencia de personal con perfiles profesionales</v>
      </c>
      <c r="F15" s="443" t="str">
        <f>'Mapa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'Mapa Final'!G22</f>
        <v>Ejecución y Administración de Procesos</v>
      </c>
      <c r="H15" s="446" t="str">
        <f>'Mapa Final'!I22</f>
        <v>Media</v>
      </c>
      <c r="I15" s="449" t="str">
        <f>'Mapa Final'!L22</f>
        <v>Moderado</v>
      </c>
      <c r="J15" s="452" t="str">
        <f>'Mapa Final'!N22</f>
        <v>Moderado</v>
      </c>
      <c r="K15" s="437" t="str">
        <f>'Mapa Final'!AA22</f>
        <v>Baja</v>
      </c>
      <c r="L15" s="437" t="str">
        <f>'Mapa Final'!AE22</f>
        <v>Moderado</v>
      </c>
      <c r="M15" s="440" t="str">
        <f>'Mapa Final'!AG22</f>
        <v>Moderado</v>
      </c>
      <c r="N15" s="437" t="str">
        <f>'Mapa Final'!AH22</f>
        <v>Aceptar</v>
      </c>
      <c r="O15" s="482" t="s">
        <v>450</v>
      </c>
      <c r="P15" s="497"/>
      <c r="Q15" s="430" t="s">
        <v>10</v>
      </c>
      <c r="R15" s="491">
        <v>45017</v>
      </c>
      <c r="S15" s="491">
        <v>45107</v>
      </c>
      <c r="T15" s="494" t="s">
        <v>605</v>
      </c>
    </row>
    <row r="16" spans="1:278">
      <c r="A16" s="456"/>
      <c r="B16" s="480"/>
      <c r="C16" s="461"/>
      <c r="D16" s="461"/>
      <c r="E16" s="444"/>
      <c r="F16" s="444"/>
      <c r="G16" s="444"/>
      <c r="H16" s="447"/>
      <c r="I16" s="450"/>
      <c r="J16" s="453"/>
      <c r="K16" s="438"/>
      <c r="L16" s="438"/>
      <c r="M16" s="441"/>
      <c r="N16" s="438"/>
      <c r="O16" s="483"/>
      <c r="P16" s="498"/>
      <c r="Q16" s="431"/>
      <c r="R16" s="435"/>
      <c r="S16" s="492"/>
      <c r="T16" s="495"/>
    </row>
    <row r="17" spans="1:20">
      <c r="A17" s="456"/>
      <c r="B17" s="480"/>
      <c r="C17" s="461"/>
      <c r="D17" s="461"/>
      <c r="E17" s="444"/>
      <c r="F17" s="444"/>
      <c r="G17" s="444"/>
      <c r="H17" s="447"/>
      <c r="I17" s="450"/>
      <c r="J17" s="453"/>
      <c r="K17" s="438"/>
      <c r="L17" s="438"/>
      <c r="M17" s="441"/>
      <c r="N17" s="438"/>
      <c r="O17" s="483"/>
      <c r="P17" s="498"/>
      <c r="Q17" s="431"/>
      <c r="R17" s="435"/>
      <c r="S17" s="492"/>
      <c r="T17" s="495"/>
    </row>
    <row r="18" spans="1:20">
      <c r="A18" s="456"/>
      <c r="B18" s="480"/>
      <c r="C18" s="461"/>
      <c r="D18" s="461"/>
      <c r="E18" s="444"/>
      <c r="F18" s="444"/>
      <c r="G18" s="444"/>
      <c r="H18" s="447"/>
      <c r="I18" s="450"/>
      <c r="J18" s="453"/>
      <c r="K18" s="438"/>
      <c r="L18" s="438"/>
      <c r="M18" s="441"/>
      <c r="N18" s="438"/>
      <c r="O18" s="483"/>
      <c r="P18" s="498"/>
      <c r="Q18" s="431"/>
      <c r="R18" s="435"/>
      <c r="S18" s="492"/>
      <c r="T18" s="495"/>
    </row>
    <row r="19" spans="1:20" ht="315.75" customHeight="1" thickBot="1">
      <c r="A19" s="457"/>
      <c r="B19" s="481"/>
      <c r="C19" s="462"/>
      <c r="D19" s="462"/>
      <c r="E19" s="445"/>
      <c r="F19" s="445"/>
      <c r="G19" s="445"/>
      <c r="H19" s="448"/>
      <c r="I19" s="451"/>
      <c r="J19" s="454"/>
      <c r="K19" s="439"/>
      <c r="L19" s="439"/>
      <c r="M19" s="442"/>
      <c r="N19" s="439"/>
      <c r="O19" s="484"/>
      <c r="P19" s="499"/>
      <c r="Q19" s="432"/>
      <c r="R19" s="436"/>
      <c r="S19" s="493"/>
      <c r="T19" s="496"/>
    </row>
    <row r="20" spans="1:20" ht="15" customHeight="1">
      <c r="A20" s="455">
        <v>3</v>
      </c>
      <c r="B20" s="458" t="str">
        <f>'Mapa Final'!B26</f>
        <v>Corrupción</v>
      </c>
      <c r="C20" s="460" t="str">
        <f>'Mapa Final'!C26</f>
        <v>Reputacional(Corrupción)</v>
      </c>
      <c r="D20" s="460" t="str">
        <f>'Mapa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'Mapa Final'!E26</f>
        <v>Carencia de transparencia, imparcialidad, moralidad y ética Judicial</v>
      </c>
      <c r="F20" s="443" t="str">
        <f>'Mapa Final'!F26</f>
        <v xml:space="preserve">Posibilidad de ocurrencia de actos indebidos de  los servidores judiciales debido a la carencia de transparencia, imparcialidad, moralidad y ética Judicial </v>
      </c>
      <c r="G20" s="443" t="str">
        <f>'Mapa Final'!G26</f>
        <v>Fraude Interno</v>
      </c>
      <c r="H20" s="446" t="str">
        <f>'Mapa Final'!I26</f>
        <v>Alta</v>
      </c>
      <c r="I20" s="449" t="str">
        <f>'Mapa Final'!L26</f>
        <v>Mayor</v>
      </c>
      <c r="J20" s="452" t="str">
        <f>'Mapa Final'!N26</f>
        <v xml:space="preserve">Alto </v>
      </c>
      <c r="K20" s="437" t="str">
        <f>'Mapa Final'!AA26</f>
        <v>Media</v>
      </c>
      <c r="L20" s="437" t="str">
        <f>'Mapa Final'!AE26</f>
        <v>Moderado</v>
      </c>
      <c r="M20" s="440" t="str">
        <f>'Mapa Final'!AG26</f>
        <v>Moderado</v>
      </c>
      <c r="N20" s="437" t="str">
        <f>'Mapa Final'!AH26</f>
        <v>Aceptar</v>
      </c>
      <c r="O20" s="434" t="s">
        <v>612</v>
      </c>
      <c r="P20" s="497"/>
      <c r="Q20" s="500" t="s">
        <v>10</v>
      </c>
      <c r="R20" s="491">
        <v>45017</v>
      </c>
      <c r="S20" s="491">
        <v>45107</v>
      </c>
      <c r="T20" s="434" t="s">
        <v>613</v>
      </c>
    </row>
    <row r="21" spans="1:20">
      <c r="A21" s="456"/>
      <c r="B21" s="365"/>
      <c r="C21" s="461"/>
      <c r="D21" s="461"/>
      <c r="E21" s="444"/>
      <c r="F21" s="444"/>
      <c r="G21" s="444"/>
      <c r="H21" s="447"/>
      <c r="I21" s="450"/>
      <c r="J21" s="453"/>
      <c r="K21" s="438"/>
      <c r="L21" s="438"/>
      <c r="M21" s="441"/>
      <c r="N21" s="438"/>
      <c r="O21" s="431"/>
      <c r="P21" s="498"/>
      <c r="Q21" s="501"/>
      <c r="R21" s="435"/>
      <c r="S21" s="492"/>
      <c r="T21" s="435"/>
    </row>
    <row r="22" spans="1:20">
      <c r="A22" s="456"/>
      <c r="B22" s="365"/>
      <c r="C22" s="461"/>
      <c r="D22" s="461"/>
      <c r="E22" s="444"/>
      <c r="F22" s="444"/>
      <c r="G22" s="444"/>
      <c r="H22" s="447"/>
      <c r="I22" s="450"/>
      <c r="J22" s="453"/>
      <c r="K22" s="438"/>
      <c r="L22" s="438"/>
      <c r="M22" s="441"/>
      <c r="N22" s="438"/>
      <c r="O22" s="431"/>
      <c r="P22" s="498"/>
      <c r="Q22" s="501"/>
      <c r="R22" s="435"/>
      <c r="S22" s="492"/>
      <c r="T22" s="435"/>
    </row>
    <row r="23" spans="1:20">
      <c r="A23" s="456"/>
      <c r="B23" s="365"/>
      <c r="C23" s="461"/>
      <c r="D23" s="461"/>
      <c r="E23" s="444"/>
      <c r="F23" s="444"/>
      <c r="G23" s="444"/>
      <c r="H23" s="447"/>
      <c r="I23" s="450"/>
      <c r="J23" s="453"/>
      <c r="K23" s="438"/>
      <c r="L23" s="438"/>
      <c r="M23" s="441"/>
      <c r="N23" s="438"/>
      <c r="O23" s="431"/>
      <c r="P23" s="498"/>
      <c r="Q23" s="501"/>
      <c r="R23" s="435"/>
      <c r="S23" s="492"/>
      <c r="T23" s="435"/>
    </row>
    <row r="24" spans="1:20" ht="188.45" customHeight="1" thickBot="1">
      <c r="A24" s="457"/>
      <c r="B24" s="459"/>
      <c r="C24" s="462"/>
      <c r="D24" s="462"/>
      <c r="E24" s="445"/>
      <c r="F24" s="445"/>
      <c r="G24" s="445"/>
      <c r="H24" s="448"/>
      <c r="I24" s="451"/>
      <c r="J24" s="454"/>
      <c r="K24" s="439"/>
      <c r="L24" s="439"/>
      <c r="M24" s="442"/>
      <c r="N24" s="439"/>
      <c r="O24" s="432"/>
      <c r="P24" s="499"/>
      <c r="Q24" s="502"/>
      <c r="R24" s="436"/>
      <c r="S24" s="493"/>
      <c r="T24" s="436"/>
    </row>
    <row r="25" spans="1:20" ht="15" customHeight="1">
      <c r="A25" s="455">
        <v>4</v>
      </c>
      <c r="B25" s="458" t="str">
        <f>'Mapa Final'!B30</f>
        <v>Interrupción o demora en el proceso de 
Asistencia legal</v>
      </c>
      <c r="C25" s="460" t="str">
        <f>'Mapa Final'!C30</f>
        <v>Incumplimiento de las metas establecidas</v>
      </c>
      <c r="D25" s="460" t="str">
        <f>'Mapa Final'!D30</f>
        <v xml:space="preserve">1. Paros/movilizaciones que afectan el proceso
2. Disturbios o hechos violentos
3.Decreto de estado de emergencia económica y social
4.Emergencias Ambientales
6. Fallas técnologicas </v>
      </c>
      <c r="E25" s="443" t="str">
        <f>'Mapa Final'!E30</f>
        <v>Sucesos de fuerza mayor que imposibilitan el cumplimiento de las actividades asociadas al proceso</v>
      </c>
      <c r="F25" s="443" t="str">
        <f>'Mapa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'Mapa Final'!G30</f>
        <v>Ejecución y Administración de Procesos</v>
      </c>
      <c r="H25" s="446" t="str">
        <f>'Mapa Final'!I30</f>
        <v>Media</v>
      </c>
      <c r="I25" s="449" t="str">
        <f>'Mapa Final'!L30</f>
        <v>Moderado</v>
      </c>
      <c r="J25" s="452" t="str">
        <f>'Mapa Final'!N30</f>
        <v>Moderado</v>
      </c>
      <c r="K25" s="437" t="str">
        <f>'Mapa Final'!AA30</f>
        <v>Baja</v>
      </c>
      <c r="L25" s="437" t="str">
        <f>'Mapa Final'!AE30</f>
        <v>Moderado</v>
      </c>
      <c r="M25" s="440" t="str">
        <f>'Mapa Final'!AG30</f>
        <v>Moderado</v>
      </c>
      <c r="N25" s="437" t="str">
        <f>'Mapa Final'!AH30</f>
        <v>Aceptar</v>
      </c>
      <c r="O25" s="434" t="s">
        <v>600</v>
      </c>
      <c r="P25" s="503"/>
      <c r="Q25" s="500" t="s">
        <v>10</v>
      </c>
      <c r="R25" s="491">
        <v>45017</v>
      </c>
      <c r="S25" s="491">
        <v>45107</v>
      </c>
      <c r="T25" s="434" t="s">
        <v>606</v>
      </c>
    </row>
    <row r="26" spans="1:20">
      <c r="A26" s="456"/>
      <c r="B26" s="365"/>
      <c r="C26" s="461"/>
      <c r="D26" s="461"/>
      <c r="E26" s="444"/>
      <c r="F26" s="444"/>
      <c r="G26" s="444"/>
      <c r="H26" s="447"/>
      <c r="I26" s="450"/>
      <c r="J26" s="453"/>
      <c r="K26" s="438"/>
      <c r="L26" s="438"/>
      <c r="M26" s="441"/>
      <c r="N26" s="438"/>
      <c r="O26" s="431"/>
      <c r="P26" s="504"/>
      <c r="Q26" s="501"/>
      <c r="R26" s="435"/>
      <c r="S26" s="492"/>
      <c r="T26" s="435"/>
    </row>
    <row r="27" spans="1:20">
      <c r="A27" s="456"/>
      <c r="B27" s="365"/>
      <c r="C27" s="461"/>
      <c r="D27" s="461"/>
      <c r="E27" s="444"/>
      <c r="F27" s="444"/>
      <c r="G27" s="444"/>
      <c r="H27" s="447"/>
      <c r="I27" s="450"/>
      <c r="J27" s="453"/>
      <c r="K27" s="438"/>
      <c r="L27" s="438"/>
      <c r="M27" s="441"/>
      <c r="N27" s="438"/>
      <c r="O27" s="431"/>
      <c r="P27" s="504"/>
      <c r="Q27" s="501"/>
      <c r="R27" s="435"/>
      <c r="S27" s="492"/>
      <c r="T27" s="435"/>
    </row>
    <row r="28" spans="1:20">
      <c r="A28" s="456"/>
      <c r="B28" s="365"/>
      <c r="C28" s="461"/>
      <c r="D28" s="461"/>
      <c r="E28" s="444"/>
      <c r="F28" s="444"/>
      <c r="G28" s="444"/>
      <c r="H28" s="447"/>
      <c r="I28" s="450"/>
      <c r="J28" s="453"/>
      <c r="K28" s="438"/>
      <c r="L28" s="438"/>
      <c r="M28" s="441"/>
      <c r="N28" s="438"/>
      <c r="O28" s="431"/>
      <c r="P28" s="504"/>
      <c r="Q28" s="501"/>
      <c r="R28" s="435"/>
      <c r="S28" s="492"/>
      <c r="T28" s="435"/>
    </row>
    <row r="29" spans="1:20" ht="117.75" customHeight="1" thickBot="1">
      <c r="A29" s="457"/>
      <c r="B29" s="459"/>
      <c r="C29" s="462"/>
      <c r="D29" s="462"/>
      <c r="E29" s="445"/>
      <c r="F29" s="445"/>
      <c r="G29" s="445"/>
      <c r="H29" s="448"/>
      <c r="I29" s="451"/>
      <c r="J29" s="454"/>
      <c r="K29" s="439"/>
      <c r="L29" s="439"/>
      <c r="M29" s="442"/>
      <c r="N29" s="439"/>
      <c r="O29" s="432"/>
      <c r="P29" s="505"/>
      <c r="Q29" s="502"/>
      <c r="R29" s="436"/>
      <c r="S29" s="493"/>
      <c r="T29" s="436"/>
    </row>
  </sheetData>
  <mergeCells count="99">
    <mergeCell ref="T25:T29"/>
    <mergeCell ref="L25:L29"/>
    <mergeCell ref="M25:M29"/>
    <mergeCell ref="N25:N29"/>
    <mergeCell ref="O25:O29"/>
    <mergeCell ref="P25:P29"/>
    <mergeCell ref="Q25:Q29"/>
    <mergeCell ref="S20:S24"/>
    <mergeCell ref="F25:F29"/>
    <mergeCell ref="G25:G29"/>
    <mergeCell ref="H25:H29"/>
    <mergeCell ref="I25:I29"/>
    <mergeCell ref="J25:J29"/>
    <mergeCell ref="R25:R29"/>
    <mergeCell ref="S25:S2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30:J1048576">
    <cfRule type="containsText" dxfId="689" priority="221" operator="containsText" text="1- Bajo">
      <formula>NOT(ISERROR(SEARCH("1- Bajo",A7)))</formula>
    </cfRule>
    <cfRule type="containsText" dxfId="688" priority="219" operator="containsText" text="3- Bajo">
      <formula>NOT(ISERROR(SEARCH("3- Bajo",A7)))</formula>
    </cfRule>
    <cfRule type="containsText" dxfId="687" priority="220" operator="containsText" text="4- Bajo">
      <formula>NOT(ISERROR(SEARCH("4- Bajo",A7)))</formula>
    </cfRule>
  </conditionalFormatting>
  <conditionalFormatting sqref="A10:I10 A25:H25">
    <cfRule type="containsText" dxfId="686" priority="179" operator="containsText" text="1- Bajo">
      <formula>NOT(ISERROR(SEARCH("1- Bajo",A10)))</formula>
    </cfRule>
    <cfRule type="containsText" dxfId="685" priority="175" operator="containsText" text="6- Moderado">
      <formula>NOT(ISERROR(SEARCH("6- Moderado",A10)))</formula>
    </cfRule>
    <cfRule type="containsText" dxfId="684" priority="174" operator="containsText" text="3- Moderado">
      <formula>NOT(ISERROR(SEARCH("3- Moderado",A10)))</formula>
    </cfRule>
    <cfRule type="containsText" dxfId="683" priority="178" operator="containsText" text="4- Bajo">
      <formula>NOT(ISERROR(SEARCH("4- Bajo",A10)))</formula>
    </cfRule>
    <cfRule type="containsText" dxfId="682" priority="177" operator="containsText" text="3- Bajo">
      <formula>NOT(ISERROR(SEARCH("3- Bajo",A10)))</formula>
    </cfRule>
    <cfRule type="containsText" dxfId="681" priority="176" operator="containsText" text="4- Moderado">
      <formula>NOT(ISERROR(SEARCH("4- Moderado",A10)))</formula>
    </cfRule>
  </conditionalFormatting>
  <conditionalFormatting sqref="A15:I15">
    <cfRule type="containsText" dxfId="680" priority="105" operator="containsText" text="1- Bajo">
      <formula>NOT(ISERROR(SEARCH("1- Bajo",A15)))</formula>
    </cfRule>
    <cfRule type="containsText" dxfId="679" priority="100" operator="containsText" text="3- Moderado">
      <formula>NOT(ISERROR(SEARCH("3- Moderado",A15)))</formula>
    </cfRule>
    <cfRule type="containsText" dxfId="678" priority="104" operator="containsText" text="4- Bajo">
      <formula>NOT(ISERROR(SEARCH("4- Bajo",A15)))</formula>
    </cfRule>
    <cfRule type="containsText" dxfId="677" priority="101" operator="containsText" text="6- Moderado">
      <formula>NOT(ISERROR(SEARCH("6- Moderado",A15)))</formula>
    </cfRule>
    <cfRule type="containsText" dxfId="676" priority="103" operator="containsText" text="3- Bajo">
      <formula>NOT(ISERROR(SEARCH("3- Bajo",A15)))</formula>
    </cfRule>
    <cfRule type="containsText" dxfId="675" priority="102" operator="containsText" text="4- Moderado">
      <formula>NOT(ISERROR(SEARCH("4- Moderado",A15)))</formula>
    </cfRule>
  </conditionalFormatting>
  <conditionalFormatting sqref="A20:I20">
    <cfRule type="containsText" dxfId="674" priority="44" operator="containsText" text="3- Moderado">
      <formula>NOT(ISERROR(SEARCH("3- Moderado",A20)))</formula>
    </cfRule>
    <cfRule type="containsText" dxfId="673" priority="49" operator="containsText" text="1- Bajo">
      <formula>NOT(ISERROR(SEARCH("1- Bajo",A20)))</formula>
    </cfRule>
    <cfRule type="containsText" dxfId="672" priority="48" operator="containsText" text="4- Bajo">
      <formula>NOT(ISERROR(SEARCH("4- Bajo",A20)))</formula>
    </cfRule>
    <cfRule type="containsText" dxfId="671" priority="47" operator="containsText" text="3- Bajo">
      <formula>NOT(ISERROR(SEARCH("3- Bajo",A20)))</formula>
    </cfRule>
    <cfRule type="containsText" dxfId="670" priority="46" operator="containsText" text="4- Moderado">
      <formula>NOT(ISERROR(SEARCH("4- Moderado",A20)))</formula>
    </cfRule>
    <cfRule type="containsText" dxfId="669" priority="45" operator="containsText" text="6- Moderado">
      <formula>NOT(ISERROR(SEARCH("6- Moderado",A20)))</formula>
    </cfRule>
  </conditionalFormatting>
  <conditionalFormatting sqref="D8:J8">
    <cfRule type="containsText" dxfId="668" priority="210" operator="containsText" text="6- Moderado">
      <formula>NOT(ISERROR(SEARCH("6- Moderado",D8)))</formula>
    </cfRule>
    <cfRule type="containsText" dxfId="667" priority="209" operator="containsText" text="3- Moderado">
      <formula>NOT(ISERROR(SEARCH("3- Moderado",D8)))</formula>
    </cfRule>
    <cfRule type="containsText" dxfId="666" priority="211" operator="containsText" text="4- Moderado">
      <formula>NOT(ISERROR(SEARCH("4- Moderado",D8)))</formula>
    </cfRule>
    <cfRule type="containsText" dxfId="665" priority="215" operator="containsText" text="1- Bajo">
      <formula>NOT(ISERROR(SEARCH("1- Bajo",D8)))</formula>
    </cfRule>
    <cfRule type="containsText" dxfId="664" priority="212" operator="containsText" text="3- Bajo">
      <formula>NOT(ISERROR(SEARCH("3- Bajo",D8)))</formula>
    </cfRule>
    <cfRule type="containsText" dxfId="663" priority="213" operator="containsText" text="4- Bajo">
      <formula>NOT(ISERROR(SEARCH("4- Bajo",D8)))</formula>
    </cfRule>
  </conditionalFormatting>
  <conditionalFormatting sqref="H10:H14 H25:H29">
    <cfRule type="containsText" dxfId="662" priority="144" operator="containsText" text="Muy Baja">
      <formula>NOT(ISERROR(SEARCH("Muy Baja",H10)))</formula>
    </cfRule>
    <cfRule type="containsText" dxfId="661" priority="139" operator="containsText" text="Muy Alta">
      <formula>NOT(ISERROR(SEARCH("Muy Alta",H10)))</formula>
    </cfRule>
    <cfRule type="containsText" dxfId="660" priority="138" operator="containsText" text="Alta">
      <formula>NOT(ISERROR(SEARCH("Alta",H10)))</formula>
    </cfRule>
    <cfRule type="containsText" dxfId="659" priority="147" operator="containsText" text="Alta">
      <formula>NOT(ISERROR(SEARCH("Alta",H10)))</formula>
    </cfRule>
    <cfRule type="containsText" dxfId="658" priority="149" operator="containsText" text="Muy Alta">
      <formula>NOT(ISERROR(SEARCH("Muy Alta",H10)))</formula>
    </cfRule>
    <cfRule type="containsText" dxfId="657" priority="146" operator="containsText" text="Media">
      <formula>NOT(ISERROR(SEARCH("Media",H10)))</formula>
    </cfRule>
    <cfRule type="containsText" dxfId="656" priority="145" operator="containsText" text="Baja">
      <formula>NOT(ISERROR(SEARCH("Baja",H10)))</formula>
    </cfRule>
  </conditionalFormatting>
  <conditionalFormatting sqref="H10:H19">
    <cfRule type="containsText" dxfId="655" priority="93" operator="containsText" text="Muy Alta">
      <formula>NOT(ISERROR(SEARCH("Muy Alta",H10)))</formula>
    </cfRule>
  </conditionalFormatting>
  <conditionalFormatting sqref="H15:H19">
    <cfRule type="containsText" dxfId="654" priority="91" operator="containsText" text="Alta">
      <formula>NOT(ISERROR(SEARCH("Alta",H15)))</formula>
    </cfRule>
    <cfRule type="containsText" dxfId="653" priority="89" operator="containsText" text="Baja">
      <formula>NOT(ISERROR(SEARCH("Baja",H15)))</formula>
    </cfRule>
    <cfRule type="containsText" dxfId="652" priority="90" operator="containsText" text="Media">
      <formula>NOT(ISERROR(SEARCH("Media",H15)))</formula>
    </cfRule>
    <cfRule type="containsText" dxfId="651" priority="88" operator="containsText" text="Muy Baja">
      <formula>NOT(ISERROR(SEARCH("Muy Baja",H15)))</formula>
    </cfRule>
    <cfRule type="containsText" dxfId="650" priority="83" operator="containsText" text="Muy Alta">
      <formula>NOT(ISERROR(SEARCH("Muy Alta",H15)))</formula>
    </cfRule>
    <cfRule type="containsText" dxfId="649" priority="82" operator="containsText" text="Alta">
      <formula>NOT(ISERROR(SEARCH("Alta",H15)))</formula>
    </cfRule>
  </conditionalFormatting>
  <conditionalFormatting sqref="H15:H29">
    <cfRule type="containsText" dxfId="648" priority="27" operator="containsText" text="Muy Alta">
      <formula>NOT(ISERROR(SEARCH("Muy Alta",H15)))</formula>
    </cfRule>
  </conditionalFormatting>
  <conditionalFormatting sqref="H20:H24">
    <cfRule type="containsText" dxfId="647" priority="23" operator="containsText" text="Baja">
      <formula>NOT(ISERROR(SEARCH("Baja",H20)))</formula>
    </cfRule>
    <cfRule type="containsText" dxfId="646" priority="25" operator="containsText" text="Alta">
      <formula>NOT(ISERROR(SEARCH("Alta",H20)))</formula>
    </cfRule>
    <cfRule type="containsText" dxfId="645" priority="24" operator="containsText" text="Media">
      <formula>NOT(ISERROR(SEARCH("Media",H20)))</formula>
    </cfRule>
    <cfRule type="containsText" dxfId="644" priority="22" operator="containsText" text="Muy Baja">
      <formula>NOT(ISERROR(SEARCH("Muy Baja",H20)))</formula>
    </cfRule>
    <cfRule type="containsText" dxfId="643" priority="17" operator="containsText" text="Muy Alta">
      <formula>NOT(ISERROR(SEARCH("Muy Alta",H20)))</formula>
    </cfRule>
    <cfRule type="containsText" dxfId="642" priority="15" operator="containsText" text="Muy Alta">
      <formula>NOT(ISERROR(SEARCH("Muy Alta",H20)))</formula>
    </cfRule>
    <cfRule type="containsText" dxfId="641" priority="16" operator="containsText" text="Alta">
      <formula>NOT(ISERROR(SEARCH("Alta",H20)))</formula>
    </cfRule>
  </conditionalFormatting>
  <conditionalFormatting sqref="H30:J1048576 A7:B7 H7">
    <cfRule type="containsText" dxfId="640" priority="216" operator="containsText" text="3- Moderado">
      <formula>NOT(ISERROR(SEARCH("3- Moderado",A7)))</formula>
    </cfRule>
    <cfRule type="containsText" dxfId="639" priority="217" operator="containsText" text="6- Moderado">
      <formula>NOT(ISERROR(SEARCH("6- Moderado",A7)))</formula>
    </cfRule>
    <cfRule type="containsText" dxfId="638" priority="218" operator="containsText" text="4- Moderado">
      <formula>NOT(ISERROR(SEARCH("4- Moderado",A7)))</formula>
    </cfRule>
  </conditionalFormatting>
  <conditionalFormatting sqref="I10:I29">
    <cfRule type="containsText" dxfId="637" priority="21" operator="containsText" text="Leve">
      <formula>NOT(ISERROR(SEARCH("Leve",I10)))</formula>
    </cfRule>
    <cfRule type="containsText" dxfId="636" priority="19" operator="containsText" text="Mayor">
      <formula>NOT(ISERROR(SEARCH("Mayor",I10)))</formula>
    </cfRule>
    <cfRule type="containsText" dxfId="635" priority="18" operator="containsText" text="Catastrófico">
      <formula>NOT(ISERROR(SEARCH("Catastrófico",I10)))</formula>
    </cfRule>
    <cfRule type="containsText" dxfId="634" priority="20" operator="containsText" text="Menor">
      <formula>NOT(ISERROR(SEARCH("Menor",I10)))</formula>
    </cfRule>
    <cfRule type="containsText" dxfId="633" priority="26" operator="containsText" text="Moderado">
      <formula>NOT(ISERROR(SEARCH("Moderado",I10)))</formula>
    </cfRule>
  </conditionalFormatting>
  <conditionalFormatting sqref="I25">
    <cfRule type="containsText" dxfId="632" priority="59" operator="containsText" text="3- Bajo">
      <formula>NOT(ISERROR(SEARCH("3- Bajo",I25)))</formula>
    </cfRule>
    <cfRule type="containsText" dxfId="631" priority="60" operator="containsText" text="4- Bajo">
      <formula>NOT(ISERROR(SEARCH("4- Bajo",I25)))</formula>
    </cfRule>
    <cfRule type="containsText" dxfId="630" priority="61" operator="containsText" text="1- Bajo">
      <formula>NOT(ISERROR(SEARCH("1- Bajo",I25)))</formula>
    </cfRule>
    <cfRule type="containsText" dxfId="629" priority="56" operator="containsText" text="3- Moderado">
      <formula>NOT(ISERROR(SEARCH("3- Moderado",I25)))</formula>
    </cfRule>
    <cfRule type="containsText" dxfId="628" priority="57" operator="containsText" text="6- Moderado">
      <formula>NOT(ISERROR(SEARCH("6- Moderado",I25)))</formula>
    </cfRule>
    <cfRule type="containsText" dxfId="627" priority="58" operator="containsText" text="4- Moderado">
      <formula>NOT(ISERROR(SEARCH("4- Moderado",I25)))</formula>
    </cfRule>
  </conditionalFormatting>
  <conditionalFormatting sqref="J8 J30:J1048576">
    <cfRule type="containsText" dxfId="626" priority="203" operator="containsText" text="12- Alto">
      <formula>NOT(ISERROR(SEARCH("12- Alto",J8)))</formula>
    </cfRule>
    <cfRule type="containsText" dxfId="625" priority="205" operator="containsText" text="9- Alto">
      <formula>NOT(ISERROR(SEARCH("9- Alto",J8)))</formula>
    </cfRule>
    <cfRule type="containsText" dxfId="624" priority="204" operator="containsText" text="10- Alto">
      <formula>NOT(ISERROR(SEARCH("10- Alto",J8)))</formula>
    </cfRule>
    <cfRule type="containsText" dxfId="623" priority="207" operator="containsText" text="5- Alto">
      <formula>NOT(ISERROR(SEARCH("5- Alto",J8)))</formula>
    </cfRule>
    <cfRule type="containsText" dxfId="622" priority="199" operator="containsText" text="20- Extremo">
      <formula>NOT(ISERROR(SEARCH("20- Extremo",J8)))</formula>
    </cfRule>
    <cfRule type="containsText" dxfId="621" priority="200" operator="containsText" text="15- Extremo">
      <formula>NOT(ISERROR(SEARCH("15- Extremo",J8)))</formula>
    </cfRule>
    <cfRule type="containsText" dxfId="620" priority="201" operator="containsText" text="10- Extremo">
      <formula>NOT(ISERROR(SEARCH("10- Extremo",J8)))</formula>
    </cfRule>
    <cfRule type="containsText" dxfId="619" priority="202" operator="containsText" text="5- Extremo">
      <formula>NOT(ISERROR(SEARCH("5- Extremo",J8)))</formula>
    </cfRule>
    <cfRule type="containsText" dxfId="618" priority="214" operator="containsText" text="2- Bajo">
      <formula>NOT(ISERROR(SEARCH("2- Bajo",J8)))</formula>
    </cfRule>
    <cfRule type="containsText" dxfId="617" priority="198" operator="containsText" text="25- Extremo">
      <formula>NOT(ISERROR(SEARCH("25- Extremo",J8)))</formula>
    </cfRule>
    <cfRule type="containsText" dxfId="616" priority="208" operator="containsText" text="4- Alto">
      <formula>NOT(ISERROR(SEARCH("4- Alto",J8)))</formula>
    </cfRule>
    <cfRule type="containsText" dxfId="615" priority="206" operator="containsText" text="8- Alto">
      <formula>NOT(ISERROR(SEARCH("8- Alto",J8)))</formula>
    </cfRule>
  </conditionalFormatting>
  <conditionalFormatting sqref="J10:J14">
    <cfRule type="colorScale" priority="226">
      <colorScale>
        <cfvo type="min"/>
        <cfvo type="max"/>
        <color rgb="FFFF7128"/>
        <color rgb="FFFFEF9C"/>
      </colorScale>
    </cfRule>
  </conditionalFormatting>
  <conditionalFormatting sqref="J10:J29">
    <cfRule type="containsText" dxfId="614" priority="42" operator="containsText" text="Extremo">
      <formula>NOT(ISERROR(SEARCH("Extremo",J10)))</formula>
    </cfRule>
    <cfRule type="containsText" dxfId="613" priority="40" operator="containsText" text="Moderado">
      <formula>NOT(ISERROR(SEARCH("Moderado",J10)))</formula>
    </cfRule>
    <cfRule type="containsText" dxfId="612" priority="11" operator="containsText" text="Moderado">
      <formula>NOT(ISERROR(SEARCH("Moderado",J10)))</formula>
    </cfRule>
    <cfRule type="containsText" dxfId="611" priority="10" operator="containsText" text="Extremo">
      <formula>NOT(ISERROR(SEARCH("Extremo",J10)))</formula>
    </cfRule>
    <cfRule type="containsText" dxfId="610" priority="9" operator="containsText" text="Bajo">
      <formula>NOT(ISERROR(SEARCH("Bajo",J10)))</formula>
    </cfRule>
    <cfRule type="containsText" dxfId="609" priority="39" operator="containsText" text="Bajo">
      <formula>NOT(ISERROR(SEARCH("Bajo",J10)))</formula>
    </cfRule>
    <cfRule type="containsText" dxfId="608" priority="41" operator="containsText" text="Alto">
      <formula>NOT(ISERROR(SEARCH("Alto",J10)))</formula>
    </cfRule>
  </conditionalFormatting>
  <conditionalFormatting sqref="J15:J19">
    <cfRule type="colorScale" priority="237">
      <colorScale>
        <cfvo type="min"/>
        <cfvo type="max"/>
        <color rgb="FFFF7128"/>
        <color rgb="FFFFEF9C"/>
      </colorScale>
    </cfRule>
  </conditionalFormatting>
  <conditionalFormatting sqref="J20:J29">
    <cfRule type="colorScale" priority="43">
      <colorScale>
        <cfvo type="min"/>
        <cfvo type="max"/>
        <color rgb="FFFF7128"/>
        <color rgb="FFFFEF9C"/>
      </colorScale>
    </cfRule>
  </conditionalFormatting>
  <conditionalFormatting sqref="K10:K29">
    <cfRule type="containsText" dxfId="607" priority="13" operator="containsText" text="Media">
      <formula>NOT(ISERROR(SEARCH("Media",K10)))</formula>
    </cfRule>
    <cfRule type="containsText" dxfId="606" priority="8" operator="containsText" text="Muy Baja">
      <formula>NOT(ISERROR(SEARCH("Muy Baja",K10)))</formula>
    </cfRule>
    <cfRule type="containsText" dxfId="605" priority="6" operator="containsText" text="Alta">
      <formula>NOT(ISERROR(SEARCH("Alta",K10)))</formula>
    </cfRule>
    <cfRule type="containsText" dxfId="604" priority="5" operator="containsText" text="Muy Alta">
      <formula>NOT(ISERROR(SEARCH("Muy Alta",K10)))</formula>
    </cfRule>
    <cfRule type="containsText" dxfId="603" priority="7" operator="containsText" text="Baja">
      <formula>NOT(ISERROR(SEARCH("Baja",K10)))</formula>
    </cfRule>
  </conditionalFormatting>
  <conditionalFormatting sqref="K10:L10">
    <cfRule type="containsText" dxfId="602" priority="195" operator="containsText" text="3- Bajo">
      <formula>NOT(ISERROR(SEARCH("3- Bajo",K10)))</formula>
    </cfRule>
    <cfRule type="containsText" dxfId="601" priority="194" operator="containsText" text="4- Moderado">
      <formula>NOT(ISERROR(SEARCH("4- Moderado",K10)))</formula>
    </cfRule>
    <cfRule type="containsText" dxfId="600" priority="193" operator="containsText" text="6- Moderado">
      <formula>NOT(ISERROR(SEARCH("6- Moderado",K10)))</formula>
    </cfRule>
    <cfRule type="containsText" dxfId="599" priority="197" operator="containsText" text="1- Bajo">
      <formula>NOT(ISERROR(SEARCH("1- Bajo",K10)))</formula>
    </cfRule>
    <cfRule type="containsText" dxfId="598" priority="196" operator="containsText" text="4- Bajo">
      <formula>NOT(ISERROR(SEARCH("4- Bajo",K10)))</formula>
    </cfRule>
    <cfRule type="containsText" dxfId="597" priority="192" operator="containsText" text="3- Moderado">
      <formula>NOT(ISERROR(SEARCH("3- Moderado",K10)))</formula>
    </cfRule>
  </conditionalFormatting>
  <conditionalFormatting sqref="K15:L15">
    <cfRule type="containsText" dxfId="596" priority="123" operator="containsText" text="1- Bajo">
      <formula>NOT(ISERROR(SEARCH("1- Bajo",K15)))</formula>
    </cfRule>
    <cfRule type="containsText" dxfId="595" priority="118" operator="containsText" text="3- Moderado">
      <formula>NOT(ISERROR(SEARCH("3- Moderado",K15)))</formula>
    </cfRule>
    <cfRule type="containsText" dxfId="594" priority="119" operator="containsText" text="6- Moderado">
      <formula>NOT(ISERROR(SEARCH("6- Moderado",K15)))</formula>
    </cfRule>
    <cfRule type="containsText" dxfId="593" priority="120" operator="containsText" text="4- Moderado">
      <formula>NOT(ISERROR(SEARCH("4- Moderado",K15)))</formula>
    </cfRule>
    <cfRule type="containsText" dxfId="592" priority="121" operator="containsText" text="3- Bajo">
      <formula>NOT(ISERROR(SEARCH("3- Bajo",K15)))</formula>
    </cfRule>
    <cfRule type="containsText" dxfId="591" priority="122" operator="containsText" text="4- Bajo">
      <formula>NOT(ISERROR(SEARCH("4- Bajo",K15)))</formula>
    </cfRule>
  </conditionalFormatting>
  <conditionalFormatting sqref="K20:L20 K25:L25">
    <cfRule type="containsText" dxfId="590" priority="62" operator="containsText" text="3- Moderado">
      <formula>NOT(ISERROR(SEARCH("3- Moderado",K20)))</formula>
    </cfRule>
    <cfRule type="containsText" dxfId="589" priority="63" operator="containsText" text="6- Moderado">
      <formula>NOT(ISERROR(SEARCH("6- Moderado",K20)))</formula>
    </cfRule>
    <cfRule type="containsText" dxfId="588" priority="64" operator="containsText" text="4- Moderado">
      <formula>NOT(ISERROR(SEARCH("4- Moderado",K20)))</formula>
    </cfRule>
    <cfRule type="containsText" dxfId="587" priority="65" operator="containsText" text="3- Bajo">
      <formula>NOT(ISERROR(SEARCH("3- Bajo",K20)))</formula>
    </cfRule>
    <cfRule type="containsText" dxfId="586" priority="66" operator="containsText" text="4- Bajo">
      <formula>NOT(ISERROR(SEARCH("4- Bajo",K20)))</formula>
    </cfRule>
    <cfRule type="containsText" dxfId="585" priority="67" operator="containsText" text="1- Bajo">
      <formula>NOT(ISERROR(SEARCH("1- Bajo",K20)))</formula>
    </cfRule>
  </conditionalFormatting>
  <conditionalFormatting sqref="K8:M8">
    <cfRule type="containsText" dxfId="584" priority="161" operator="containsText" text="1- Bajo">
      <formula>NOT(ISERROR(SEARCH("1- Bajo",K8)))</formula>
    </cfRule>
    <cfRule type="containsText" dxfId="583" priority="160" operator="containsText" text="4- Bajo">
      <formula>NOT(ISERROR(SEARCH("4- Bajo",K8)))</formula>
    </cfRule>
    <cfRule type="containsText" dxfId="582" priority="159" operator="containsText" text="3- Bajo">
      <formula>NOT(ISERROR(SEARCH("3- Bajo",K8)))</formula>
    </cfRule>
    <cfRule type="containsText" dxfId="581" priority="158" operator="containsText" text="4- Moderado">
      <formula>NOT(ISERROR(SEARCH("4- Moderado",K8)))</formula>
    </cfRule>
    <cfRule type="containsText" dxfId="580" priority="157" operator="containsText" text="6- Moderado">
      <formula>NOT(ISERROR(SEARCH("6- Moderado",K8)))</formula>
    </cfRule>
    <cfRule type="containsText" dxfId="579" priority="156" operator="containsText" text="3- Moderado">
      <formula>NOT(ISERROR(SEARCH("3- Moderado",K8)))</formula>
    </cfRule>
  </conditionalFormatting>
  <conditionalFormatting sqref="L10:L29">
    <cfRule type="containsText" dxfId="578" priority="2" operator="containsText" text="Mayor">
      <formula>NOT(ISERROR(SEARCH("Mayor",L10)))</formula>
    </cfRule>
    <cfRule type="containsText" dxfId="577" priority="3" operator="containsText" text="Menor">
      <formula>NOT(ISERROR(SEARCH("Menor",L10)))</formula>
    </cfRule>
    <cfRule type="containsText" dxfId="576" priority="4" operator="containsText" text="Leve">
      <formula>NOT(ISERROR(SEARCH("Leve",L10)))</formula>
    </cfRule>
    <cfRule type="containsText" dxfId="575" priority="1" operator="containsText" text="Catastrófico">
      <formula>NOT(ISERROR(SEARCH("Catastrófico",L10)))</formula>
    </cfRule>
  </conditionalFormatting>
  <conditionalFormatting sqref="L10:M29">
    <cfRule type="containsText" dxfId="574" priority="12" operator="containsText" text="Moderado">
      <formula>NOT(ISERROR(SEARCH("Moderado",L10)))</formula>
    </cfRule>
  </conditionalFormatting>
  <conditionalFormatting sqref="M10:M14">
    <cfRule type="colorScale" priority="232">
      <colorScale>
        <cfvo type="min"/>
        <cfvo type="max"/>
        <color rgb="FFFF7128"/>
        <color rgb="FFFFEF9C"/>
      </colorScale>
    </cfRule>
  </conditionalFormatting>
  <conditionalFormatting sqref="M10:M29">
    <cfRule type="containsText" dxfId="573" priority="37" operator="containsText" text="Extremo">
      <formula>NOT(ISERROR(SEARCH("Extremo",M10)))</formula>
    </cfRule>
    <cfRule type="containsText" dxfId="572" priority="36" operator="containsText" text="Alto">
      <formula>NOT(ISERROR(SEARCH("Alto",M10)))</formula>
    </cfRule>
    <cfRule type="containsText" dxfId="571" priority="35" operator="containsText" text="Moderado">
      <formula>NOT(ISERROR(SEARCH("Moderado",M10)))</formula>
    </cfRule>
    <cfRule type="containsText" dxfId="570" priority="34" operator="containsText" text="Bajo">
      <formula>NOT(ISERROR(SEARCH("Bajo",M10)))</formula>
    </cfRule>
  </conditionalFormatting>
  <conditionalFormatting sqref="M15:M19">
    <cfRule type="colorScale" priority="243">
      <colorScale>
        <cfvo type="min"/>
        <cfvo type="max"/>
        <color rgb="FFFF7128"/>
        <color rgb="FFFFEF9C"/>
      </colorScale>
    </cfRule>
  </conditionalFormatting>
  <conditionalFormatting sqref="M20:M29">
    <cfRule type="colorScale" priority="38">
      <colorScale>
        <cfvo type="min"/>
        <cfvo type="max"/>
        <color rgb="FFFF7128"/>
        <color rgb="FFFFEF9C"/>
      </colorScale>
    </cfRule>
  </conditionalFormatting>
  <conditionalFormatting sqref="N10">
    <cfRule type="containsText" dxfId="569" priority="150" operator="containsText" text="3- Moderado">
      <formula>NOT(ISERROR(SEARCH("3- Moderado",N10)))</formula>
    </cfRule>
    <cfRule type="containsText" dxfId="568" priority="151" operator="containsText" text="6- Moderado">
      <formula>NOT(ISERROR(SEARCH("6- Moderado",N10)))</formula>
    </cfRule>
    <cfRule type="containsText" dxfId="567" priority="152" operator="containsText" text="4- Moderado">
      <formula>NOT(ISERROR(SEARCH("4- Moderado",N10)))</formula>
    </cfRule>
    <cfRule type="containsText" dxfId="566" priority="153" operator="containsText" text="3- Bajo">
      <formula>NOT(ISERROR(SEARCH("3- Bajo",N10)))</formula>
    </cfRule>
    <cfRule type="containsText" dxfId="565" priority="154" operator="containsText" text="4- Bajo">
      <formula>NOT(ISERROR(SEARCH("4- Bajo",N10)))</formula>
    </cfRule>
    <cfRule type="containsText" dxfId="564" priority="155" operator="containsText" text="1- Bajo">
      <formula>NOT(ISERROR(SEARCH("1- Bajo",N10)))</formula>
    </cfRule>
  </conditionalFormatting>
  <conditionalFormatting sqref="N15">
    <cfRule type="containsText" dxfId="563" priority="99" operator="containsText" text="1- Bajo">
      <formula>NOT(ISERROR(SEARCH("1- Bajo",N15)))</formula>
    </cfRule>
    <cfRule type="containsText" dxfId="562" priority="94" operator="containsText" text="3- Moderado">
      <formula>NOT(ISERROR(SEARCH("3- Moderado",N15)))</formula>
    </cfRule>
    <cfRule type="containsText" dxfId="561" priority="98" operator="containsText" text="4- Bajo">
      <formula>NOT(ISERROR(SEARCH("4- Bajo",N15)))</formula>
    </cfRule>
    <cfRule type="containsText" dxfId="560" priority="95" operator="containsText" text="6- Moderado">
      <formula>NOT(ISERROR(SEARCH("6- Moderado",N15)))</formula>
    </cfRule>
    <cfRule type="containsText" dxfId="559" priority="97" operator="containsText" text="3- Bajo">
      <formula>NOT(ISERROR(SEARCH("3- Bajo",N15)))</formula>
    </cfRule>
    <cfRule type="containsText" dxfId="558" priority="96" operator="containsText" text="4- Moderado">
      <formula>NOT(ISERROR(SEARCH("4- Moderado",N15)))</formula>
    </cfRule>
  </conditionalFormatting>
  <conditionalFormatting sqref="N20 N25">
    <cfRule type="containsText" dxfId="557" priority="28" operator="containsText" text="3- Moderado">
      <formula>NOT(ISERROR(SEARCH("3- Moderado",N20)))</formula>
    </cfRule>
    <cfRule type="containsText" dxfId="556" priority="29" operator="containsText" text="6- Moderado">
      <formula>NOT(ISERROR(SEARCH("6- Moderado",N20)))</formula>
    </cfRule>
    <cfRule type="containsText" dxfId="555" priority="30" operator="containsText" text="4- Moderado">
      <formula>NOT(ISERROR(SEARCH("4- Moderado",N20)))</formula>
    </cfRule>
    <cfRule type="containsText" dxfId="554" priority="31" operator="containsText" text="3- Bajo">
      <formula>NOT(ISERROR(SEARCH("3- Bajo",N20)))</formula>
    </cfRule>
    <cfRule type="containsText" dxfId="553" priority="32" operator="containsText" text="4- Bajo">
      <formula>NOT(ISERROR(SEARCH("4- Bajo",N20)))</formula>
    </cfRule>
    <cfRule type="containsText" dxfId="552" priority="33" operator="containsText" text="1- Bajo">
      <formula>NOT(ISERROR(SEARCH("1- Bajo",N20)))</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pageSetup paperSize="268" orientation="portrait"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JR29"/>
  <sheetViews>
    <sheetView topLeftCell="J6" zoomScale="70" zoomScaleNormal="70" workbookViewId="0">
      <pane ySplit="3" topLeftCell="A18" activePane="bottomLeft" state="frozen"/>
      <selection activeCell="A6" sqref="A6"/>
      <selection pane="bottomLeft" activeCell="T20" sqref="T20:T24"/>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7.85546875" customWidth="1"/>
    <col min="16" max="16" width="16.5703125" customWidth="1"/>
    <col min="17" max="17" width="14.28515625" customWidth="1"/>
    <col min="18" max="18" width="17.85546875" customWidth="1"/>
    <col min="19" max="19" width="15.140625" customWidth="1"/>
    <col min="20" max="20" width="95.8554687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'[5]Mapa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'[5]Mapa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'[5]Mapa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437</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'[5]Mapa Final'!A10</f>
        <v>1</v>
      </c>
      <c r="B10" s="458" t="str">
        <f>'[5]Mapa Final'!B10</f>
        <v>Incumplimiento de las actuaciones judiciales o administrativas dentro del término legal.</v>
      </c>
      <c r="C10" s="460" t="str">
        <f>'[5]Mapa Final'!C10</f>
        <v>Incumplimiento de las metas establecidas</v>
      </c>
      <c r="D10" s="460" t="str">
        <f>'[5]Mapa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'[5]Mapa Final'!E10</f>
        <v xml:space="preserve">Falencias en la planeación y control por falta de personal y alto volumen de trabajo </v>
      </c>
      <c r="F10" s="443" t="str">
        <f>'[5]Mapa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'[5]Mapa Final'!G10</f>
        <v>Ejecución y Administración de Procesos</v>
      </c>
      <c r="H10" s="446" t="str">
        <f>'[5]Mapa Final'!I10</f>
        <v>Media</v>
      </c>
      <c r="I10" s="449" t="str">
        <f>'[5]Mapa Final'!L10</f>
        <v>Moderado</v>
      </c>
      <c r="J10" s="452" t="str">
        <f>'[5]Mapa Final'!N10</f>
        <v>Moderado</v>
      </c>
      <c r="K10" s="437" t="str">
        <f>'[5]Mapa Final'!AA10</f>
        <v>Baja</v>
      </c>
      <c r="L10" s="437" t="str">
        <f>'[5]Mapa Final'!AE10</f>
        <v>Moderado</v>
      </c>
      <c r="M10" s="440" t="str">
        <f>'[5]Mapa Final'!AG10</f>
        <v>Moderado</v>
      </c>
      <c r="N10" s="437" t="str">
        <f>'[5]Mapa Final'!AH10</f>
        <v>Aceptar</v>
      </c>
      <c r="O10" s="434" t="s">
        <v>607</v>
      </c>
      <c r="P10" s="430"/>
      <c r="Q10" s="430" t="s">
        <v>10</v>
      </c>
      <c r="R10" s="491">
        <v>45108</v>
      </c>
      <c r="S10" s="491">
        <v>45199</v>
      </c>
      <c r="T10" s="434" t="s">
        <v>597</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1"/>
      <c r="P11" s="431"/>
      <c r="Q11" s="431"/>
      <c r="R11" s="435"/>
      <c r="S11" s="492"/>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1"/>
      <c r="P12" s="431"/>
      <c r="Q12" s="431"/>
      <c r="R12" s="435"/>
      <c r="S12" s="492"/>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1"/>
      <c r="P13" s="431"/>
      <c r="Q13" s="431"/>
      <c r="R13" s="435"/>
      <c r="S13" s="492"/>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2"/>
      <c r="P14" s="432"/>
      <c r="Q14" s="432"/>
      <c r="R14" s="436"/>
      <c r="S14" s="493"/>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55">
        <f>'[5]Mapa Final'!A22</f>
        <v>2</v>
      </c>
      <c r="B15" s="458" t="str">
        <f>'[5]Mapa Final'!B22</f>
        <v>Deficiencias en la calidad de la sustentación y argumentación de las actuaciones.</v>
      </c>
      <c r="C15" s="460" t="str">
        <f>'[5]Mapa Final'!C22</f>
        <v>Incumplimiento de las metas establecidas</v>
      </c>
      <c r="D15" s="460" t="s">
        <v>426</v>
      </c>
      <c r="E15" s="443" t="str">
        <f>'[5]Mapa Final'!E22</f>
        <v>Falencias en la implementación de directrices e insuficiencia de personal con perfiles profesionales</v>
      </c>
      <c r="F15" s="443" t="str">
        <f>'[5]Mapa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'[5]Mapa Final'!G22</f>
        <v>Ejecución y Administración de Procesos</v>
      </c>
      <c r="H15" s="446" t="str">
        <f>'[5]Mapa Final'!I22</f>
        <v>Media</v>
      </c>
      <c r="I15" s="449" t="str">
        <f>'[5]Mapa Final'!L22</f>
        <v>Moderado</v>
      </c>
      <c r="J15" s="452" t="str">
        <f>'[5]Mapa Final'!N22</f>
        <v>Moderado</v>
      </c>
      <c r="K15" s="437" t="str">
        <f>'[5]Mapa Final'!AA22</f>
        <v>Baja</v>
      </c>
      <c r="L15" s="437" t="str">
        <f>'[5]Mapa Final'!AE22</f>
        <v>Moderado</v>
      </c>
      <c r="M15" s="440" t="str">
        <f>'[5]Mapa Final'!AG22</f>
        <v>Moderado</v>
      </c>
      <c r="N15" s="437" t="str">
        <f>'[5]Mapa Final'!AH22</f>
        <v>Aceptar</v>
      </c>
      <c r="O15" s="482" t="s">
        <v>452</v>
      </c>
      <c r="P15" s="497"/>
      <c r="Q15" s="430" t="s">
        <v>10</v>
      </c>
      <c r="R15" s="491">
        <v>45108</v>
      </c>
      <c r="S15" s="491">
        <v>45199</v>
      </c>
      <c r="T15" s="482" t="s">
        <v>599</v>
      </c>
    </row>
    <row r="16" spans="1:278">
      <c r="A16" s="456"/>
      <c r="B16" s="480"/>
      <c r="C16" s="461"/>
      <c r="D16" s="461"/>
      <c r="E16" s="444"/>
      <c r="F16" s="444"/>
      <c r="G16" s="444"/>
      <c r="H16" s="447"/>
      <c r="I16" s="450"/>
      <c r="J16" s="453"/>
      <c r="K16" s="438"/>
      <c r="L16" s="438"/>
      <c r="M16" s="441"/>
      <c r="N16" s="438"/>
      <c r="O16" s="483"/>
      <c r="P16" s="498"/>
      <c r="Q16" s="431"/>
      <c r="R16" s="435"/>
      <c r="S16" s="492"/>
      <c r="T16" s="483"/>
    </row>
    <row r="17" spans="1:20">
      <c r="A17" s="456"/>
      <c r="B17" s="480"/>
      <c r="C17" s="461"/>
      <c r="D17" s="461"/>
      <c r="E17" s="444"/>
      <c r="F17" s="444"/>
      <c r="G17" s="444"/>
      <c r="H17" s="447"/>
      <c r="I17" s="450"/>
      <c r="J17" s="453"/>
      <c r="K17" s="438"/>
      <c r="L17" s="438"/>
      <c r="M17" s="441"/>
      <c r="N17" s="438"/>
      <c r="O17" s="483"/>
      <c r="P17" s="498"/>
      <c r="Q17" s="431"/>
      <c r="R17" s="435"/>
      <c r="S17" s="492"/>
      <c r="T17" s="483"/>
    </row>
    <row r="18" spans="1:20">
      <c r="A18" s="456"/>
      <c r="B18" s="480"/>
      <c r="C18" s="461"/>
      <c r="D18" s="461"/>
      <c r="E18" s="444"/>
      <c r="F18" s="444"/>
      <c r="G18" s="444"/>
      <c r="H18" s="447"/>
      <c r="I18" s="450"/>
      <c r="J18" s="453"/>
      <c r="K18" s="438"/>
      <c r="L18" s="438"/>
      <c r="M18" s="441"/>
      <c r="N18" s="438"/>
      <c r="O18" s="483"/>
      <c r="P18" s="498"/>
      <c r="Q18" s="431"/>
      <c r="R18" s="435"/>
      <c r="S18" s="492"/>
      <c r="T18" s="483"/>
    </row>
    <row r="19" spans="1:20" ht="315.75" customHeight="1" thickBot="1">
      <c r="A19" s="457"/>
      <c r="B19" s="481"/>
      <c r="C19" s="462"/>
      <c r="D19" s="462"/>
      <c r="E19" s="445"/>
      <c r="F19" s="445"/>
      <c r="G19" s="445"/>
      <c r="H19" s="448"/>
      <c r="I19" s="451"/>
      <c r="J19" s="454"/>
      <c r="K19" s="439"/>
      <c r="L19" s="439"/>
      <c r="M19" s="442"/>
      <c r="N19" s="439"/>
      <c r="O19" s="484"/>
      <c r="P19" s="499"/>
      <c r="Q19" s="432"/>
      <c r="R19" s="436"/>
      <c r="S19" s="493"/>
      <c r="T19" s="484"/>
    </row>
    <row r="20" spans="1:20" ht="15" customHeight="1">
      <c r="A20" s="455">
        <v>3</v>
      </c>
      <c r="B20" s="458" t="str">
        <f>'[5]Mapa Final'!B26</f>
        <v>Corrupción</v>
      </c>
      <c r="C20" s="460" t="str">
        <f>'[5]Mapa Final'!C26</f>
        <v>Reputacional(Corrupción)</v>
      </c>
      <c r="D20" s="460" t="str">
        <f>'[5]Mapa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'[5]Mapa Final'!E26</f>
        <v>Carencia de transparencia, imparcialidad, moralidad y ética Judicial</v>
      </c>
      <c r="F20" s="443" t="str">
        <f>'[5]Mapa Final'!F26</f>
        <v xml:space="preserve">Posibilidad de ocurrencia de actos indebidos de  los servidores judiciales debido a la carencia de transparencia, imparcialidad, moralidad y ética Judicial </v>
      </c>
      <c r="G20" s="443" t="str">
        <f>'[5]Mapa Final'!G26</f>
        <v>Fraude Interno</v>
      </c>
      <c r="H20" s="446" t="str">
        <f>'[5]Mapa Final'!I26</f>
        <v>Alta</v>
      </c>
      <c r="I20" s="449" t="str">
        <f>'[5]Mapa Final'!L26</f>
        <v>Mayor</v>
      </c>
      <c r="J20" s="452" t="str">
        <f>'[5]Mapa Final'!N26</f>
        <v xml:space="preserve">Alto </v>
      </c>
      <c r="K20" s="437" t="str">
        <f>'[5]Mapa Final'!AA26</f>
        <v>Media</v>
      </c>
      <c r="L20" s="437" t="str">
        <f>'[5]Mapa Final'!AE26</f>
        <v>Moderado</v>
      </c>
      <c r="M20" s="440" t="str">
        <f>'[5]Mapa Final'!AG26</f>
        <v>Moderado</v>
      </c>
      <c r="N20" s="437" t="str">
        <f>'[5]Mapa Final'!AH26</f>
        <v>Aceptar</v>
      </c>
      <c r="O20" s="434" t="s">
        <v>612</v>
      </c>
      <c r="P20" s="497"/>
      <c r="Q20" s="500" t="s">
        <v>10</v>
      </c>
      <c r="R20" s="491">
        <v>45108</v>
      </c>
      <c r="S20" s="491">
        <v>45199</v>
      </c>
      <c r="T20" s="434" t="s">
        <v>598</v>
      </c>
    </row>
    <row r="21" spans="1:20">
      <c r="A21" s="456"/>
      <c r="B21" s="365"/>
      <c r="C21" s="461"/>
      <c r="D21" s="461"/>
      <c r="E21" s="444"/>
      <c r="F21" s="444"/>
      <c r="G21" s="444"/>
      <c r="H21" s="447"/>
      <c r="I21" s="450"/>
      <c r="J21" s="453"/>
      <c r="K21" s="438"/>
      <c r="L21" s="438"/>
      <c r="M21" s="441"/>
      <c r="N21" s="438"/>
      <c r="O21" s="431"/>
      <c r="P21" s="498"/>
      <c r="Q21" s="501"/>
      <c r="R21" s="435"/>
      <c r="S21" s="492"/>
      <c r="T21" s="435"/>
    </row>
    <row r="22" spans="1:20">
      <c r="A22" s="456"/>
      <c r="B22" s="365"/>
      <c r="C22" s="461"/>
      <c r="D22" s="461"/>
      <c r="E22" s="444"/>
      <c r="F22" s="444"/>
      <c r="G22" s="444"/>
      <c r="H22" s="447"/>
      <c r="I22" s="450"/>
      <c r="J22" s="453"/>
      <c r="K22" s="438"/>
      <c r="L22" s="438"/>
      <c r="M22" s="441"/>
      <c r="N22" s="438"/>
      <c r="O22" s="431"/>
      <c r="P22" s="498"/>
      <c r="Q22" s="501"/>
      <c r="R22" s="435"/>
      <c r="S22" s="492"/>
      <c r="T22" s="435"/>
    </row>
    <row r="23" spans="1:20">
      <c r="A23" s="456"/>
      <c r="B23" s="365"/>
      <c r="C23" s="461"/>
      <c r="D23" s="461"/>
      <c r="E23" s="444"/>
      <c r="F23" s="444"/>
      <c r="G23" s="444"/>
      <c r="H23" s="447"/>
      <c r="I23" s="450"/>
      <c r="J23" s="453"/>
      <c r="K23" s="438"/>
      <c r="L23" s="438"/>
      <c r="M23" s="441"/>
      <c r="N23" s="438"/>
      <c r="O23" s="431"/>
      <c r="P23" s="498"/>
      <c r="Q23" s="501"/>
      <c r="R23" s="435"/>
      <c r="S23" s="492"/>
      <c r="T23" s="435"/>
    </row>
    <row r="24" spans="1:20" ht="188.45" customHeight="1" thickBot="1">
      <c r="A24" s="457"/>
      <c r="B24" s="459"/>
      <c r="C24" s="462"/>
      <c r="D24" s="462"/>
      <c r="E24" s="445"/>
      <c r="F24" s="445"/>
      <c r="G24" s="445"/>
      <c r="H24" s="448"/>
      <c r="I24" s="451"/>
      <c r="J24" s="454"/>
      <c r="K24" s="439"/>
      <c r="L24" s="439"/>
      <c r="M24" s="442"/>
      <c r="N24" s="439"/>
      <c r="O24" s="432"/>
      <c r="P24" s="499"/>
      <c r="Q24" s="502"/>
      <c r="R24" s="436"/>
      <c r="S24" s="493"/>
      <c r="T24" s="436"/>
    </row>
    <row r="25" spans="1:20" ht="15" customHeight="1">
      <c r="A25" s="455">
        <v>4</v>
      </c>
      <c r="B25" s="458" t="str">
        <f>'[5]Mapa Final'!B30</f>
        <v>Interrupción o demora en el proceso de 
Asistencia legal</v>
      </c>
      <c r="C25" s="460" t="str">
        <f>'[5]Mapa Final'!C30</f>
        <v>Incumplimiento de las metas establecidas</v>
      </c>
      <c r="D25" s="460" t="str">
        <f>'[5]Mapa Final'!D30</f>
        <v xml:space="preserve">1. Paros/movilizaciones que afectan el proceso
2. Disturbios o hechos violentos
3.Decreto de estado de emergencia económica y social
4.Emergencias Ambientales
6. Fallas técnologicas </v>
      </c>
      <c r="E25" s="443" t="str">
        <f>'[5]Mapa Final'!E30</f>
        <v>Sucesos de fuerza mayor que imposibilitan el cumplimiento de las actividades asociadas al proceso</v>
      </c>
      <c r="F25" s="443" t="str">
        <f>'[5]Mapa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'[5]Mapa Final'!G30</f>
        <v>Ejecución y Administración de Procesos</v>
      </c>
      <c r="H25" s="446" t="str">
        <f>'[5]Mapa Final'!I30</f>
        <v>Media</v>
      </c>
      <c r="I25" s="449" t="str">
        <f>'[5]Mapa Final'!L30</f>
        <v>Moderado</v>
      </c>
      <c r="J25" s="452" t="str">
        <f>'[5]Mapa Final'!N30</f>
        <v>Moderado</v>
      </c>
      <c r="K25" s="437" t="str">
        <f>'[5]Mapa Final'!AA30</f>
        <v>Baja</v>
      </c>
      <c r="L25" s="437" t="str">
        <f>'[5]Mapa Final'!AE30</f>
        <v>Moderado</v>
      </c>
      <c r="M25" s="440" t="str">
        <f>'[5]Mapa Final'!AG30</f>
        <v>Moderado</v>
      </c>
      <c r="N25" s="437" t="str">
        <f>'[5]Mapa Final'!AH30</f>
        <v>Aceptar</v>
      </c>
      <c r="O25" s="434" t="s">
        <v>451</v>
      </c>
      <c r="P25" s="503"/>
      <c r="Q25" s="500" t="s">
        <v>10</v>
      </c>
      <c r="R25" s="491">
        <v>45108</v>
      </c>
      <c r="S25" s="491">
        <v>45199</v>
      </c>
      <c r="T25" s="434" t="s">
        <v>601</v>
      </c>
    </row>
    <row r="26" spans="1:20">
      <c r="A26" s="456"/>
      <c r="B26" s="365"/>
      <c r="C26" s="461"/>
      <c r="D26" s="461"/>
      <c r="E26" s="444"/>
      <c r="F26" s="444"/>
      <c r="G26" s="444"/>
      <c r="H26" s="447"/>
      <c r="I26" s="450"/>
      <c r="J26" s="453"/>
      <c r="K26" s="438"/>
      <c r="L26" s="438"/>
      <c r="M26" s="441"/>
      <c r="N26" s="438"/>
      <c r="O26" s="431"/>
      <c r="P26" s="504"/>
      <c r="Q26" s="501"/>
      <c r="R26" s="435"/>
      <c r="S26" s="492"/>
      <c r="T26" s="435"/>
    </row>
    <row r="27" spans="1:20">
      <c r="A27" s="456"/>
      <c r="B27" s="365"/>
      <c r="C27" s="461"/>
      <c r="D27" s="461"/>
      <c r="E27" s="444"/>
      <c r="F27" s="444"/>
      <c r="G27" s="444"/>
      <c r="H27" s="447"/>
      <c r="I27" s="450"/>
      <c r="J27" s="453"/>
      <c r="K27" s="438"/>
      <c r="L27" s="438"/>
      <c r="M27" s="441"/>
      <c r="N27" s="438"/>
      <c r="O27" s="431"/>
      <c r="P27" s="504"/>
      <c r="Q27" s="501"/>
      <c r="R27" s="435"/>
      <c r="S27" s="492"/>
      <c r="T27" s="435"/>
    </row>
    <row r="28" spans="1:20">
      <c r="A28" s="456"/>
      <c r="B28" s="365"/>
      <c r="C28" s="461"/>
      <c r="D28" s="461"/>
      <c r="E28" s="444"/>
      <c r="F28" s="444"/>
      <c r="G28" s="444"/>
      <c r="H28" s="447"/>
      <c r="I28" s="450"/>
      <c r="J28" s="453"/>
      <c r="K28" s="438"/>
      <c r="L28" s="438"/>
      <c r="M28" s="441"/>
      <c r="N28" s="438"/>
      <c r="O28" s="431"/>
      <c r="P28" s="504"/>
      <c r="Q28" s="501"/>
      <c r="R28" s="435"/>
      <c r="S28" s="492"/>
      <c r="T28" s="435"/>
    </row>
    <row r="29" spans="1:20" ht="117.75" customHeight="1" thickBot="1">
      <c r="A29" s="457"/>
      <c r="B29" s="459"/>
      <c r="C29" s="462"/>
      <c r="D29" s="462"/>
      <c r="E29" s="445"/>
      <c r="F29" s="445"/>
      <c r="G29" s="445"/>
      <c r="H29" s="448"/>
      <c r="I29" s="451"/>
      <c r="J29" s="454"/>
      <c r="K29" s="439"/>
      <c r="L29" s="439"/>
      <c r="M29" s="442"/>
      <c r="N29" s="439"/>
      <c r="O29" s="432"/>
      <c r="P29" s="505"/>
      <c r="Q29" s="502"/>
      <c r="R29" s="436"/>
      <c r="S29" s="493"/>
      <c r="T29" s="436"/>
    </row>
  </sheetData>
  <mergeCells count="99">
    <mergeCell ref="A1:C2"/>
    <mergeCell ref="D1:Q3"/>
    <mergeCell ref="R1:T3"/>
    <mergeCell ref="A4:C4"/>
    <mergeCell ref="D4:N4"/>
    <mergeCell ref="O4:Q4"/>
    <mergeCell ref="A5:C5"/>
    <mergeCell ref="D5:N5"/>
    <mergeCell ref="A6:C6"/>
    <mergeCell ref="D6:N6"/>
    <mergeCell ref="A7:F7"/>
    <mergeCell ref="H7:J7"/>
    <mergeCell ref="K7:M7"/>
    <mergeCell ref="N7:N8"/>
    <mergeCell ref="A10:A14"/>
    <mergeCell ref="B10:B14"/>
    <mergeCell ref="C10:C14"/>
    <mergeCell ref="D10:D14"/>
    <mergeCell ref="E10:E14"/>
    <mergeCell ref="O7:O8"/>
    <mergeCell ref="P7:Q7"/>
    <mergeCell ref="R7:S7"/>
    <mergeCell ref="T7:T8"/>
    <mergeCell ref="A9:N9"/>
    <mergeCell ref="Q10:Q14"/>
    <mergeCell ref="F10:F14"/>
    <mergeCell ref="G10:G14"/>
    <mergeCell ref="H10:H14"/>
    <mergeCell ref="I10:I14"/>
    <mergeCell ref="J10:J14"/>
    <mergeCell ref="K10:K14"/>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H15:H19"/>
    <mergeCell ref="I15:I19"/>
    <mergeCell ref="J15:J19"/>
    <mergeCell ref="K15:K19"/>
    <mergeCell ref="L15:L1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S20:S24"/>
    <mergeCell ref="F25:F29"/>
    <mergeCell ref="G25:G29"/>
    <mergeCell ref="H25:H29"/>
    <mergeCell ref="I25:I29"/>
    <mergeCell ref="J25:J29"/>
    <mergeCell ref="R25:R29"/>
    <mergeCell ref="S25:S29"/>
    <mergeCell ref="T25:T29"/>
    <mergeCell ref="L25:L29"/>
    <mergeCell ref="M25:M29"/>
    <mergeCell ref="N25:N29"/>
    <mergeCell ref="O25:O29"/>
    <mergeCell ref="P25:P29"/>
    <mergeCell ref="Q25:Q29"/>
  </mergeCells>
  <conditionalFormatting sqref="A7:B7 H7 H30:J1048576">
    <cfRule type="containsText" dxfId="551" priority="221" operator="containsText" text="1- Bajo">
      <formula>NOT(ISERROR(SEARCH("1- Bajo",A7)))</formula>
    </cfRule>
    <cfRule type="containsText" dxfId="550" priority="219" operator="containsText" text="3- Bajo">
      <formula>NOT(ISERROR(SEARCH("3- Bajo",A7)))</formula>
    </cfRule>
    <cfRule type="containsText" dxfId="549" priority="220" operator="containsText" text="4- Bajo">
      <formula>NOT(ISERROR(SEARCH("4- Bajo",A7)))</formula>
    </cfRule>
  </conditionalFormatting>
  <conditionalFormatting sqref="A10:I10 A25:H25">
    <cfRule type="containsText" dxfId="548" priority="179" operator="containsText" text="1- Bajo">
      <formula>NOT(ISERROR(SEARCH("1- Bajo",A10)))</formula>
    </cfRule>
    <cfRule type="containsText" dxfId="547" priority="175" operator="containsText" text="6- Moderado">
      <formula>NOT(ISERROR(SEARCH("6- Moderado",A10)))</formula>
    </cfRule>
    <cfRule type="containsText" dxfId="546" priority="174" operator="containsText" text="3- Moderado">
      <formula>NOT(ISERROR(SEARCH("3- Moderado",A10)))</formula>
    </cfRule>
    <cfRule type="containsText" dxfId="545" priority="178" operator="containsText" text="4- Bajo">
      <formula>NOT(ISERROR(SEARCH("4- Bajo",A10)))</formula>
    </cfRule>
    <cfRule type="containsText" dxfId="544" priority="177" operator="containsText" text="3- Bajo">
      <formula>NOT(ISERROR(SEARCH("3- Bajo",A10)))</formula>
    </cfRule>
    <cfRule type="containsText" dxfId="543" priority="176" operator="containsText" text="4- Moderado">
      <formula>NOT(ISERROR(SEARCH("4- Moderado",A10)))</formula>
    </cfRule>
  </conditionalFormatting>
  <conditionalFormatting sqref="A15:I15">
    <cfRule type="containsText" dxfId="542" priority="105" operator="containsText" text="1- Bajo">
      <formula>NOT(ISERROR(SEARCH("1- Bajo",A15)))</formula>
    </cfRule>
    <cfRule type="containsText" dxfId="541" priority="100" operator="containsText" text="3- Moderado">
      <formula>NOT(ISERROR(SEARCH("3- Moderado",A15)))</formula>
    </cfRule>
    <cfRule type="containsText" dxfId="540" priority="104" operator="containsText" text="4- Bajo">
      <formula>NOT(ISERROR(SEARCH("4- Bajo",A15)))</formula>
    </cfRule>
    <cfRule type="containsText" dxfId="539" priority="101" operator="containsText" text="6- Moderado">
      <formula>NOT(ISERROR(SEARCH("6- Moderado",A15)))</formula>
    </cfRule>
    <cfRule type="containsText" dxfId="538" priority="103" operator="containsText" text="3- Bajo">
      <formula>NOT(ISERROR(SEARCH("3- Bajo",A15)))</formula>
    </cfRule>
    <cfRule type="containsText" dxfId="537" priority="102" operator="containsText" text="4- Moderado">
      <formula>NOT(ISERROR(SEARCH("4- Moderado",A15)))</formula>
    </cfRule>
  </conditionalFormatting>
  <conditionalFormatting sqref="A20:I20">
    <cfRule type="containsText" dxfId="536" priority="44" operator="containsText" text="3- Moderado">
      <formula>NOT(ISERROR(SEARCH("3- Moderado",A20)))</formula>
    </cfRule>
    <cfRule type="containsText" dxfId="535" priority="49" operator="containsText" text="1- Bajo">
      <formula>NOT(ISERROR(SEARCH("1- Bajo",A20)))</formula>
    </cfRule>
    <cfRule type="containsText" dxfId="534" priority="48" operator="containsText" text="4- Bajo">
      <formula>NOT(ISERROR(SEARCH("4- Bajo",A20)))</formula>
    </cfRule>
    <cfRule type="containsText" dxfId="533" priority="47" operator="containsText" text="3- Bajo">
      <formula>NOT(ISERROR(SEARCH("3- Bajo",A20)))</formula>
    </cfRule>
    <cfRule type="containsText" dxfId="532" priority="46" operator="containsText" text="4- Moderado">
      <formula>NOT(ISERROR(SEARCH("4- Moderado",A20)))</formula>
    </cfRule>
    <cfRule type="containsText" dxfId="531" priority="45" operator="containsText" text="6- Moderado">
      <formula>NOT(ISERROR(SEARCH("6- Moderado",A20)))</formula>
    </cfRule>
  </conditionalFormatting>
  <conditionalFormatting sqref="D8:J8">
    <cfRule type="containsText" dxfId="530" priority="210" operator="containsText" text="6- Moderado">
      <formula>NOT(ISERROR(SEARCH("6- Moderado",D8)))</formula>
    </cfRule>
    <cfRule type="containsText" dxfId="529" priority="209" operator="containsText" text="3- Moderado">
      <formula>NOT(ISERROR(SEARCH("3- Moderado",D8)))</formula>
    </cfRule>
    <cfRule type="containsText" dxfId="528" priority="211" operator="containsText" text="4- Moderado">
      <formula>NOT(ISERROR(SEARCH("4- Moderado",D8)))</formula>
    </cfRule>
    <cfRule type="containsText" dxfId="527" priority="215" operator="containsText" text="1- Bajo">
      <formula>NOT(ISERROR(SEARCH("1- Bajo",D8)))</formula>
    </cfRule>
    <cfRule type="containsText" dxfId="526" priority="212" operator="containsText" text="3- Bajo">
      <formula>NOT(ISERROR(SEARCH("3- Bajo",D8)))</formula>
    </cfRule>
    <cfRule type="containsText" dxfId="525" priority="213" operator="containsText" text="4- Bajo">
      <formula>NOT(ISERROR(SEARCH("4- Bajo",D8)))</formula>
    </cfRule>
  </conditionalFormatting>
  <conditionalFormatting sqref="H10:H14 H25:H29">
    <cfRule type="containsText" dxfId="524" priority="144" operator="containsText" text="Muy Baja">
      <formula>NOT(ISERROR(SEARCH("Muy Baja",H10)))</formula>
    </cfRule>
    <cfRule type="containsText" dxfId="523" priority="139" operator="containsText" text="Muy Alta">
      <formula>NOT(ISERROR(SEARCH("Muy Alta",H10)))</formula>
    </cfRule>
    <cfRule type="containsText" dxfId="522" priority="138" operator="containsText" text="Alta">
      <formula>NOT(ISERROR(SEARCH("Alta",H10)))</formula>
    </cfRule>
    <cfRule type="containsText" dxfId="521" priority="147" operator="containsText" text="Alta">
      <formula>NOT(ISERROR(SEARCH("Alta",H10)))</formula>
    </cfRule>
    <cfRule type="containsText" dxfId="520" priority="149" operator="containsText" text="Muy Alta">
      <formula>NOT(ISERROR(SEARCH("Muy Alta",H10)))</formula>
    </cfRule>
    <cfRule type="containsText" dxfId="519" priority="146" operator="containsText" text="Media">
      <formula>NOT(ISERROR(SEARCH("Media",H10)))</formula>
    </cfRule>
    <cfRule type="containsText" dxfId="518" priority="145" operator="containsText" text="Baja">
      <formula>NOT(ISERROR(SEARCH("Baja",H10)))</formula>
    </cfRule>
  </conditionalFormatting>
  <conditionalFormatting sqref="H10:H19">
    <cfRule type="containsText" dxfId="517" priority="93" operator="containsText" text="Muy Alta">
      <formula>NOT(ISERROR(SEARCH("Muy Alta",H10)))</formula>
    </cfRule>
  </conditionalFormatting>
  <conditionalFormatting sqref="H15:H19">
    <cfRule type="containsText" dxfId="516" priority="91" operator="containsText" text="Alta">
      <formula>NOT(ISERROR(SEARCH("Alta",H15)))</formula>
    </cfRule>
    <cfRule type="containsText" dxfId="515" priority="89" operator="containsText" text="Baja">
      <formula>NOT(ISERROR(SEARCH("Baja",H15)))</formula>
    </cfRule>
    <cfRule type="containsText" dxfId="514" priority="90" operator="containsText" text="Media">
      <formula>NOT(ISERROR(SEARCH("Media",H15)))</formula>
    </cfRule>
    <cfRule type="containsText" dxfId="513" priority="88" operator="containsText" text="Muy Baja">
      <formula>NOT(ISERROR(SEARCH("Muy Baja",H15)))</formula>
    </cfRule>
    <cfRule type="containsText" dxfId="512" priority="83" operator="containsText" text="Muy Alta">
      <formula>NOT(ISERROR(SEARCH("Muy Alta",H15)))</formula>
    </cfRule>
    <cfRule type="containsText" dxfId="511" priority="82" operator="containsText" text="Alta">
      <formula>NOT(ISERROR(SEARCH("Alta",H15)))</formula>
    </cfRule>
  </conditionalFormatting>
  <conditionalFormatting sqref="H15:H29">
    <cfRule type="containsText" dxfId="510" priority="27" operator="containsText" text="Muy Alta">
      <formula>NOT(ISERROR(SEARCH("Muy Alta",H15)))</formula>
    </cfRule>
  </conditionalFormatting>
  <conditionalFormatting sqref="H20:H24">
    <cfRule type="containsText" dxfId="509" priority="23" operator="containsText" text="Baja">
      <formula>NOT(ISERROR(SEARCH("Baja",H20)))</formula>
    </cfRule>
    <cfRule type="containsText" dxfId="508" priority="25" operator="containsText" text="Alta">
      <formula>NOT(ISERROR(SEARCH("Alta",H20)))</formula>
    </cfRule>
    <cfRule type="containsText" dxfId="507" priority="24" operator="containsText" text="Media">
      <formula>NOT(ISERROR(SEARCH("Media",H20)))</formula>
    </cfRule>
    <cfRule type="containsText" dxfId="506" priority="22" operator="containsText" text="Muy Baja">
      <formula>NOT(ISERROR(SEARCH("Muy Baja",H20)))</formula>
    </cfRule>
    <cfRule type="containsText" dxfId="505" priority="17" operator="containsText" text="Muy Alta">
      <formula>NOT(ISERROR(SEARCH("Muy Alta",H20)))</formula>
    </cfRule>
    <cfRule type="containsText" dxfId="504" priority="15" operator="containsText" text="Muy Alta">
      <formula>NOT(ISERROR(SEARCH("Muy Alta",H20)))</formula>
    </cfRule>
    <cfRule type="containsText" dxfId="503" priority="16" operator="containsText" text="Alta">
      <formula>NOT(ISERROR(SEARCH("Alta",H20)))</formula>
    </cfRule>
  </conditionalFormatting>
  <conditionalFormatting sqref="H30:J1048576 A7:B7 H7">
    <cfRule type="containsText" dxfId="502" priority="216" operator="containsText" text="3- Moderado">
      <formula>NOT(ISERROR(SEARCH("3- Moderado",A7)))</formula>
    </cfRule>
    <cfRule type="containsText" dxfId="501" priority="217" operator="containsText" text="6- Moderado">
      <formula>NOT(ISERROR(SEARCH("6- Moderado",A7)))</formula>
    </cfRule>
    <cfRule type="containsText" dxfId="500" priority="218" operator="containsText" text="4- Moderado">
      <formula>NOT(ISERROR(SEARCH("4- Moderado",A7)))</formula>
    </cfRule>
  </conditionalFormatting>
  <conditionalFormatting sqref="I10:I29">
    <cfRule type="containsText" dxfId="499" priority="21" operator="containsText" text="Leve">
      <formula>NOT(ISERROR(SEARCH("Leve",I10)))</formula>
    </cfRule>
    <cfRule type="containsText" dxfId="498" priority="19" operator="containsText" text="Mayor">
      <formula>NOT(ISERROR(SEARCH("Mayor",I10)))</formula>
    </cfRule>
    <cfRule type="containsText" dxfId="497" priority="18" operator="containsText" text="Catastrófico">
      <formula>NOT(ISERROR(SEARCH("Catastrófico",I10)))</formula>
    </cfRule>
    <cfRule type="containsText" dxfId="496" priority="20" operator="containsText" text="Menor">
      <formula>NOT(ISERROR(SEARCH("Menor",I10)))</formula>
    </cfRule>
    <cfRule type="containsText" dxfId="495" priority="26" operator="containsText" text="Moderado">
      <formula>NOT(ISERROR(SEARCH("Moderado",I10)))</formula>
    </cfRule>
  </conditionalFormatting>
  <conditionalFormatting sqref="I25">
    <cfRule type="containsText" dxfId="494" priority="59" operator="containsText" text="3- Bajo">
      <formula>NOT(ISERROR(SEARCH("3- Bajo",I25)))</formula>
    </cfRule>
    <cfRule type="containsText" dxfId="493" priority="60" operator="containsText" text="4- Bajo">
      <formula>NOT(ISERROR(SEARCH("4- Bajo",I25)))</formula>
    </cfRule>
    <cfRule type="containsText" dxfId="492" priority="61" operator="containsText" text="1- Bajo">
      <formula>NOT(ISERROR(SEARCH("1- Bajo",I25)))</formula>
    </cfRule>
    <cfRule type="containsText" dxfId="491" priority="56" operator="containsText" text="3- Moderado">
      <formula>NOT(ISERROR(SEARCH("3- Moderado",I25)))</formula>
    </cfRule>
    <cfRule type="containsText" dxfId="490" priority="57" operator="containsText" text="6- Moderado">
      <formula>NOT(ISERROR(SEARCH("6- Moderado",I25)))</formula>
    </cfRule>
    <cfRule type="containsText" dxfId="489" priority="58" operator="containsText" text="4- Moderado">
      <formula>NOT(ISERROR(SEARCH("4- Moderado",I25)))</formula>
    </cfRule>
  </conditionalFormatting>
  <conditionalFormatting sqref="J8 J30:J1048576">
    <cfRule type="containsText" dxfId="488" priority="203" operator="containsText" text="12- Alto">
      <formula>NOT(ISERROR(SEARCH("12- Alto",J8)))</formula>
    </cfRule>
    <cfRule type="containsText" dxfId="487" priority="205" operator="containsText" text="9- Alto">
      <formula>NOT(ISERROR(SEARCH("9- Alto",J8)))</formula>
    </cfRule>
    <cfRule type="containsText" dxfId="486" priority="204" operator="containsText" text="10- Alto">
      <formula>NOT(ISERROR(SEARCH("10- Alto",J8)))</formula>
    </cfRule>
    <cfRule type="containsText" dxfId="485" priority="207" operator="containsText" text="5- Alto">
      <formula>NOT(ISERROR(SEARCH("5- Alto",J8)))</formula>
    </cfRule>
    <cfRule type="containsText" dxfId="484" priority="199" operator="containsText" text="20- Extremo">
      <formula>NOT(ISERROR(SEARCH("20- Extremo",J8)))</formula>
    </cfRule>
    <cfRule type="containsText" dxfId="483" priority="200" operator="containsText" text="15- Extremo">
      <formula>NOT(ISERROR(SEARCH("15- Extremo",J8)))</formula>
    </cfRule>
    <cfRule type="containsText" dxfId="482" priority="201" operator="containsText" text="10- Extremo">
      <formula>NOT(ISERROR(SEARCH("10- Extremo",J8)))</formula>
    </cfRule>
    <cfRule type="containsText" dxfId="481" priority="202" operator="containsText" text="5- Extremo">
      <formula>NOT(ISERROR(SEARCH("5- Extremo",J8)))</formula>
    </cfRule>
    <cfRule type="containsText" dxfId="480" priority="214" operator="containsText" text="2- Bajo">
      <formula>NOT(ISERROR(SEARCH("2- Bajo",J8)))</formula>
    </cfRule>
    <cfRule type="containsText" dxfId="479" priority="198" operator="containsText" text="25- Extremo">
      <formula>NOT(ISERROR(SEARCH("25- Extremo",J8)))</formula>
    </cfRule>
    <cfRule type="containsText" dxfId="478" priority="208" operator="containsText" text="4- Alto">
      <formula>NOT(ISERROR(SEARCH("4- Alto",J8)))</formula>
    </cfRule>
    <cfRule type="containsText" dxfId="477" priority="206" operator="containsText" text="8- Alto">
      <formula>NOT(ISERROR(SEARCH("8- Alto",J8)))</formula>
    </cfRule>
  </conditionalFormatting>
  <conditionalFormatting sqref="J10:J14">
    <cfRule type="colorScale" priority="226">
      <colorScale>
        <cfvo type="min"/>
        <cfvo type="max"/>
        <color rgb="FFFF7128"/>
        <color rgb="FFFFEF9C"/>
      </colorScale>
    </cfRule>
  </conditionalFormatting>
  <conditionalFormatting sqref="J10:J29">
    <cfRule type="containsText" dxfId="476" priority="42" operator="containsText" text="Extremo">
      <formula>NOT(ISERROR(SEARCH("Extremo",J10)))</formula>
    </cfRule>
    <cfRule type="containsText" dxfId="475" priority="40" operator="containsText" text="Moderado">
      <formula>NOT(ISERROR(SEARCH("Moderado",J10)))</formula>
    </cfRule>
    <cfRule type="containsText" dxfId="474" priority="11" operator="containsText" text="Moderado">
      <formula>NOT(ISERROR(SEARCH("Moderado",J10)))</formula>
    </cfRule>
    <cfRule type="containsText" dxfId="473" priority="10" operator="containsText" text="Extremo">
      <formula>NOT(ISERROR(SEARCH("Extremo",J10)))</formula>
    </cfRule>
    <cfRule type="containsText" dxfId="472" priority="9" operator="containsText" text="Bajo">
      <formula>NOT(ISERROR(SEARCH("Bajo",J10)))</formula>
    </cfRule>
    <cfRule type="containsText" dxfId="471" priority="39" operator="containsText" text="Bajo">
      <formula>NOT(ISERROR(SEARCH("Bajo",J10)))</formula>
    </cfRule>
    <cfRule type="containsText" dxfId="470" priority="41" operator="containsText" text="Alto">
      <formula>NOT(ISERROR(SEARCH("Alto",J10)))</formula>
    </cfRule>
  </conditionalFormatting>
  <conditionalFormatting sqref="J15:J19">
    <cfRule type="colorScale" priority="237">
      <colorScale>
        <cfvo type="min"/>
        <cfvo type="max"/>
        <color rgb="FFFF7128"/>
        <color rgb="FFFFEF9C"/>
      </colorScale>
    </cfRule>
  </conditionalFormatting>
  <conditionalFormatting sqref="J20:J29">
    <cfRule type="colorScale" priority="43">
      <colorScale>
        <cfvo type="min"/>
        <cfvo type="max"/>
        <color rgb="FFFF7128"/>
        <color rgb="FFFFEF9C"/>
      </colorScale>
    </cfRule>
  </conditionalFormatting>
  <conditionalFormatting sqref="K10:K29">
    <cfRule type="containsText" dxfId="469" priority="13" operator="containsText" text="Media">
      <formula>NOT(ISERROR(SEARCH("Media",K10)))</formula>
    </cfRule>
    <cfRule type="containsText" dxfId="468" priority="8" operator="containsText" text="Muy Baja">
      <formula>NOT(ISERROR(SEARCH("Muy Baja",K10)))</formula>
    </cfRule>
    <cfRule type="containsText" dxfId="467" priority="6" operator="containsText" text="Alta">
      <formula>NOT(ISERROR(SEARCH("Alta",K10)))</formula>
    </cfRule>
    <cfRule type="containsText" dxfId="466" priority="5" operator="containsText" text="Muy Alta">
      <formula>NOT(ISERROR(SEARCH("Muy Alta",K10)))</formula>
    </cfRule>
    <cfRule type="containsText" dxfId="465" priority="7" operator="containsText" text="Baja">
      <formula>NOT(ISERROR(SEARCH("Baja",K10)))</formula>
    </cfRule>
  </conditionalFormatting>
  <conditionalFormatting sqref="K10:L10">
    <cfRule type="containsText" dxfId="464" priority="195" operator="containsText" text="3- Bajo">
      <formula>NOT(ISERROR(SEARCH("3- Bajo",K10)))</formula>
    </cfRule>
    <cfRule type="containsText" dxfId="463" priority="194" operator="containsText" text="4- Moderado">
      <formula>NOT(ISERROR(SEARCH("4- Moderado",K10)))</formula>
    </cfRule>
    <cfRule type="containsText" dxfId="462" priority="193" operator="containsText" text="6- Moderado">
      <formula>NOT(ISERROR(SEARCH("6- Moderado",K10)))</formula>
    </cfRule>
    <cfRule type="containsText" dxfId="461" priority="197" operator="containsText" text="1- Bajo">
      <formula>NOT(ISERROR(SEARCH("1- Bajo",K10)))</formula>
    </cfRule>
    <cfRule type="containsText" dxfId="460" priority="196" operator="containsText" text="4- Bajo">
      <formula>NOT(ISERROR(SEARCH("4- Bajo",K10)))</formula>
    </cfRule>
    <cfRule type="containsText" dxfId="459" priority="192" operator="containsText" text="3- Moderado">
      <formula>NOT(ISERROR(SEARCH("3- Moderado",K10)))</formula>
    </cfRule>
  </conditionalFormatting>
  <conditionalFormatting sqref="K15:L15">
    <cfRule type="containsText" dxfId="458" priority="123" operator="containsText" text="1- Bajo">
      <formula>NOT(ISERROR(SEARCH("1- Bajo",K15)))</formula>
    </cfRule>
    <cfRule type="containsText" dxfId="457" priority="118" operator="containsText" text="3- Moderado">
      <formula>NOT(ISERROR(SEARCH("3- Moderado",K15)))</formula>
    </cfRule>
    <cfRule type="containsText" dxfId="456" priority="119" operator="containsText" text="6- Moderado">
      <formula>NOT(ISERROR(SEARCH("6- Moderado",K15)))</formula>
    </cfRule>
    <cfRule type="containsText" dxfId="455" priority="120" operator="containsText" text="4- Moderado">
      <formula>NOT(ISERROR(SEARCH("4- Moderado",K15)))</formula>
    </cfRule>
    <cfRule type="containsText" dxfId="454" priority="121" operator="containsText" text="3- Bajo">
      <formula>NOT(ISERROR(SEARCH("3- Bajo",K15)))</formula>
    </cfRule>
    <cfRule type="containsText" dxfId="453" priority="122" operator="containsText" text="4- Bajo">
      <formula>NOT(ISERROR(SEARCH("4- Bajo",K15)))</formula>
    </cfRule>
  </conditionalFormatting>
  <conditionalFormatting sqref="K20:L20 K25:L25">
    <cfRule type="containsText" dxfId="452" priority="62" operator="containsText" text="3- Moderado">
      <formula>NOT(ISERROR(SEARCH("3- Moderado",K20)))</formula>
    </cfRule>
    <cfRule type="containsText" dxfId="451" priority="63" operator="containsText" text="6- Moderado">
      <formula>NOT(ISERROR(SEARCH("6- Moderado",K20)))</formula>
    </cfRule>
    <cfRule type="containsText" dxfId="450" priority="64" operator="containsText" text="4- Moderado">
      <formula>NOT(ISERROR(SEARCH("4- Moderado",K20)))</formula>
    </cfRule>
    <cfRule type="containsText" dxfId="449" priority="65" operator="containsText" text="3- Bajo">
      <formula>NOT(ISERROR(SEARCH("3- Bajo",K20)))</formula>
    </cfRule>
    <cfRule type="containsText" dxfId="448" priority="66" operator="containsText" text="4- Bajo">
      <formula>NOT(ISERROR(SEARCH("4- Bajo",K20)))</formula>
    </cfRule>
    <cfRule type="containsText" dxfId="447" priority="67" operator="containsText" text="1- Bajo">
      <formula>NOT(ISERROR(SEARCH("1- Bajo",K20)))</formula>
    </cfRule>
  </conditionalFormatting>
  <conditionalFormatting sqref="K8:M8">
    <cfRule type="containsText" dxfId="446" priority="161" operator="containsText" text="1- Bajo">
      <formula>NOT(ISERROR(SEARCH("1- Bajo",K8)))</formula>
    </cfRule>
    <cfRule type="containsText" dxfId="445" priority="160" operator="containsText" text="4- Bajo">
      <formula>NOT(ISERROR(SEARCH("4- Bajo",K8)))</formula>
    </cfRule>
    <cfRule type="containsText" dxfId="444" priority="159" operator="containsText" text="3- Bajo">
      <formula>NOT(ISERROR(SEARCH("3- Bajo",K8)))</formula>
    </cfRule>
    <cfRule type="containsText" dxfId="443" priority="158" operator="containsText" text="4- Moderado">
      <formula>NOT(ISERROR(SEARCH("4- Moderado",K8)))</formula>
    </cfRule>
    <cfRule type="containsText" dxfId="442" priority="157" operator="containsText" text="6- Moderado">
      <formula>NOT(ISERROR(SEARCH("6- Moderado",K8)))</formula>
    </cfRule>
    <cfRule type="containsText" dxfId="441" priority="156" operator="containsText" text="3- Moderado">
      <formula>NOT(ISERROR(SEARCH("3- Moderado",K8)))</formula>
    </cfRule>
  </conditionalFormatting>
  <conditionalFormatting sqref="L10:L29">
    <cfRule type="containsText" dxfId="440" priority="2" operator="containsText" text="Mayor">
      <formula>NOT(ISERROR(SEARCH("Mayor",L10)))</formula>
    </cfRule>
    <cfRule type="containsText" dxfId="439" priority="3" operator="containsText" text="Menor">
      <formula>NOT(ISERROR(SEARCH("Menor",L10)))</formula>
    </cfRule>
    <cfRule type="containsText" dxfId="438" priority="4" operator="containsText" text="Leve">
      <formula>NOT(ISERROR(SEARCH("Leve",L10)))</formula>
    </cfRule>
    <cfRule type="containsText" dxfId="437" priority="1" operator="containsText" text="Catastrófico">
      <formula>NOT(ISERROR(SEARCH("Catastrófico",L10)))</formula>
    </cfRule>
  </conditionalFormatting>
  <conditionalFormatting sqref="L10:M29">
    <cfRule type="containsText" dxfId="436" priority="12" operator="containsText" text="Moderado">
      <formula>NOT(ISERROR(SEARCH("Moderado",L10)))</formula>
    </cfRule>
  </conditionalFormatting>
  <conditionalFormatting sqref="M10:M14">
    <cfRule type="colorScale" priority="232">
      <colorScale>
        <cfvo type="min"/>
        <cfvo type="max"/>
        <color rgb="FFFF7128"/>
        <color rgb="FFFFEF9C"/>
      </colorScale>
    </cfRule>
  </conditionalFormatting>
  <conditionalFormatting sqref="M10:M29">
    <cfRule type="containsText" dxfId="435" priority="37" operator="containsText" text="Extremo">
      <formula>NOT(ISERROR(SEARCH("Extremo",M10)))</formula>
    </cfRule>
    <cfRule type="containsText" dxfId="434" priority="36" operator="containsText" text="Alto">
      <formula>NOT(ISERROR(SEARCH("Alto",M10)))</formula>
    </cfRule>
    <cfRule type="containsText" dxfId="433" priority="35" operator="containsText" text="Moderado">
      <formula>NOT(ISERROR(SEARCH("Moderado",M10)))</formula>
    </cfRule>
    <cfRule type="containsText" dxfId="432" priority="34" operator="containsText" text="Bajo">
      <formula>NOT(ISERROR(SEARCH("Bajo",M10)))</formula>
    </cfRule>
  </conditionalFormatting>
  <conditionalFormatting sqref="M15:M19">
    <cfRule type="colorScale" priority="243">
      <colorScale>
        <cfvo type="min"/>
        <cfvo type="max"/>
        <color rgb="FFFF7128"/>
        <color rgb="FFFFEF9C"/>
      </colorScale>
    </cfRule>
  </conditionalFormatting>
  <conditionalFormatting sqref="M20:M29">
    <cfRule type="colorScale" priority="38">
      <colorScale>
        <cfvo type="min"/>
        <cfvo type="max"/>
        <color rgb="FFFF7128"/>
        <color rgb="FFFFEF9C"/>
      </colorScale>
    </cfRule>
  </conditionalFormatting>
  <conditionalFormatting sqref="N10">
    <cfRule type="containsText" dxfId="431" priority="150" operator="containsText" text="3- Moderado">
      <formula>NOT(ISERROR(SEARCH("3- Moderado",N10)))</formula>
    </cfRule>
    <cfRule type="containsText" dxfId="430" priority="151" operator="containsText" text="6- Moderado">
      <formula>NOT(ISERROR(SEARCH("6- Moderado",N10)))</formula>
    </cfRule>
    <cfRule type="containsText" dxfId="429" priority="152" operator="containsText" text="4- Moderado">
      <formula>NOT(ISERROR(SEARCH("4- Moderado",N10)))</formula>
    </cfRule>
    <cfRule type="containsText" dxfId="428" priority="153" operator="containsText" text="3- Bajo">
      <formula>NOT(ISERROR(SEARCH("3- Bajo",N10)))</formula>
    </cfRule>
    <cfRule type="containsText" dxfId="427" priority="154" operator="containsText" text="4- Bajo">
      <formula>NOT(ISERROR(SEARCH("4- Bajo",N10)))</formula>
    </cfRule>
    <cfRule type="containsText" dxfId="426" priority="155" operator="containsText" text="1- Bajo">
      <formula>NOT(ISERROR(SEARCH("1- Bajo",N10)))</formula>
    </cfRule>
  </conditionalFormatting>
  <conditionalFormatting sqref="N15">
    <cfRule type="containsText" dxfId="425" priority="99" operator="containsText" text="1- Bajo">
      <formula>NOT(ISERROR(SEARCH("1- Bajo",N15)))</formula>
    </cfRule>
    <cfRule type="containsText" dxfId="424" priority="94" operator="containsText" text="3- Moderado">
      <formula>NOT(ISERROR(SEARCH("3- Moderado",N15)))</formula>
    </cfRule>
    <cfRule type="containsText" dxfId="423" priority="98" operator="containsText" text="4- Bajo">
      <formula>NOT(ISERROR(SEARCH("4- Bajo",N15)))</formula>
    </cfRule>
    <cfRule type="containsText" dxfId="422" priority="95" operator="containsText" text="6- Moderado">
      <formula>NOT(ISERROR(SEARCH("6- Moderado",N15)))</formula>
    </cfRule>
    <cfRule type="containsText" dxfId="421" priority="97" operator="containsText" text="3- Bajo">
      <formula>NOT(ISERROR(SEARCH("3- Bajo",N15)))</formula>
    </cfRule>
    <cfRule type="containsText" dxfId="420" priority="96" operator="containsText" text="4- Moderado">
      <formula>NOT(ISERROR(SEARCH("4- Moderado",N15)))</formula>
    </cfRule>
  </conditionalFormatting>
  <conditionalFormatting sqref="N20 N25">
    <cfRule type="containsText" dxfId="419" priority="28" operator="containsText" text="3- Moderado">
      <formula>NOT(ISERROR(SEARCH("3- Moderado",N20)))</formula>
    </cfRule>
    <cfRule type="containsText" dxfId="418" priority="29" operator="containsText" text="6- Moderado">
      <formula>NOT(ISERROR(SEARCH("6- Moderado",N20)))</formula>
    </cfRule>
    <cfRule type="containsText" dxfId="417" priority="30" operator="containsText" text="4- Moderado">
      <formula>NOT(ISERROR(SEARCH("4- Moderado",N20)))</formula>
    </cfRule>
    <cfRule type="containsText" dxfId="416" priority="31" operator="containsText" text="3- Bajo">
      <formula>NOT(ISERROR(SEARCH("3- Bajo",N20)))</formula>
    </cfRule>
    <cfRule type="containsText" dxfId="415" priority="32" operator="containsText" text="4- Bajo">
      <formula>NOT(ISERROR(SEARCH("4- Bajo",N20)))</formula>
    </cfRule>
    <cfRule type="containsText" dxfId="414" priority="33" operator="containsText" text="1- Bajo">
      <formula>NOT(ISERROR(SEARCH("1- Bajo",N20)))</formula>
    </cfRule>
  </conditionalFormatting>
  <dataValidations count="7">
    <dataValidation allowBlank="1" showInputMessage="1" showErrorMessage="1" prompt="Seleccionar el tipo de riesgo teniendo en cuenta que  factor organizaconal afecta. Ver explicacion en hoja " sqref="E8" xr:uid="{00000000-0002-0000-0E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1000000}"/>
    <dataValidation allowBlank="1" showInputMessage="1" showErrorMessage="1" prompt="Que tan factible es que materialize el riesgo?" sqref="H8" xr:uid="{00000000-0002-0000-0E00-000002000000}"/>
    <dataValidation allowBlank="1" showInputMessage="1" showErrorMessage="1" prompt="El grado de afectación puede ser " sqref="I8" xr:uid="{00000000-0002-0000-0E00-000003000000}"/>
    <dataValidation allowBlank="1" showInputMessage="1" showErrorMessage="1" prompt="Describir las actividades que se van a desarrollar para el proyecto" sqref="O7" xr:uid="{00000000-0002-0000-0E00-000004000000}"/>
    <dataValidation allowBlank="1" showInputMessage="1" showErrorMessage="1" prompt="Seleccionar si el responsable es el responsable de las acciones es el nivel central" sqref="P7:P8" xr:uid="{00000000-0002-0000-0E00-000005000000}"/>
    <dataValidation allowBlank="1" showInputMessage="1" showErrorMessage="1" prompt="seleccionar si el responsable de ejecutar las acciones es el nivel central" sqref="Q8" xr:uid="{00000000-0002-0000-0E00-000006000000}"/>
  </dataValidations>
  <pageMargins left="0.7" right="0.7" top="0.75" bottom="0.75" header="0.3" footer="0.3"/>
  <pageSetup paperSize="268" orientation="portrait" horizontalDpi="4294967293"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JR29"/>
  <sheetViews>
    <sheetView tabSelected="1" topLeftCell="M6" zoomScale="90" zoomScaleNormal="90" workbookViewId="0">
      <pane ySplit="3" topLeftCell="A20" activePane="bottomLeft" state="frozen"/>
      <selection activeCell="A6" sqref="A6"/>
      <selection pane="bottomLeft" activeCell="T25" sqref="T25:T29"/>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7.85546875" customWidth="1"/>
    <col min="16" max="16" width="16.5703125" customWidth="1"/>
    <col min="17" max="17" width="14.28515625" customWidth="1"/>
    <col min="18" max="18" width="17.85546875" customWidth="1"/>
    <col min="19" max="19" width="15.140625" customWidth="1"/>
    <col min="20" max="20" width="95.8554687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'[5]Mapa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'[5]Mapa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'[5]Mapa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436</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'[5]Mapa Final'!A10</f>
        <v>1</v>
      </c>
      <c r="B10" s="458" t="str">
        <f>'[5]Mapa Final'!B10</f>
        <v>Incumplimiento de las actuaciones judiciales o administrativas dentro del término legal.</v>
      </c>
      <c r="C10" s="460" t="str">
        <f>'[5]Mapa Final'!C10</f>
        <v>Incumplimiento de las metas establecidas</v>
      </c>
      <c r="D10" s="460" t="str">
        <f>'[5]Mapa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'[5]Mapa Final'!E10</f>
        <v xml:space="preserve">Falencias en la planeación y control por falta de personal y alto volumen de trabajo </v>
      </c>
      <c r="F10" s="443" t="str">
        <f>'[5]Mapa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'[5]Mapa Final'!G10</f>
        <v>Ejecución y Administración de Procesos</v>
      </c>
      <c r="H10" s="446" t="str">
        <f>'[5]Mapa Final'!I10</f>
        <v>Media</v>
      </c>
      <c r="I10" s="449" t="str">
        <f>'[5]Mapa Final'!L10</f>
        <v>Moderado</v>
      </c>
      <c r="J10" s="452" t="str">
        <f>'[5]Mapa Final'!N10</f>
        <v>Moderado</v>
      </c>
      <c r="K10" s="437" t="str">
        <f>'[5]Mapa Final'!AA10</f>
        <v>Baja</v>
      </c>
      <c r="L10" s="437" t="str">
        <f>'[5]Mapa Final'!AE10</f>
        <v>Moderado</v>
      </c>
      <c r="M10" s="440" t="str">
        <f>'[5]Mapa Final'!AG10</f>
        <v>Moderado</v>
      </c>
      <c r="N10" s="437" t="str">
        <f>'[5]Mapa Final'!AH10</f>
        <v>Aceptar</v>
      </c>
      <c r="O10" s="434" t="s">
        <v>608</v>
      </c>
      <c r="P10" s="430"/>
      <c r="Q10" s="430" t="s">
        <v>10</v>
      </c>
      <c r="R10" s="491">
        <v>45200</v>
      </c>
      <c r="S10" s="491">
        <v>45291</v>
      </c>
      <c r="T10" s="434" t="s">
        <v>604</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1"/>
      <c r="P11" s="431"/>
      <c r="Q11" s="431"/>
      <c r="R11" s="435"/>
      <c r="S11" s="492"/>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1"/>
      <c r="P12" s="431"/>
      <c r="Q12" s="431"/>
      <c r="R12" s="435"/>
      <c r="S12" s="492"/>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1"/>
      <c r="P13" s="431"/>
      <c r="Q13" s="431"/>
      <c r="R13" s="435"/>
      <c r="S13" s="492"/>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2"/>
      <c r="P14" s="432"/>
      <c r="Q14" s="432"/>
      <c r="R14" s="436"/>
      <c r="S14" s="493"/>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55">
        <f>'[5]Mapa Final'!A22</f>
        <v>2</v>
      </c>
      <c r="B15" s="458" t="str">
        <f>'[5]Mapa Final'!B22</f>
        <v>Deficiencias en la calidad de la sustentación y argumentación de las actuaciones.</v>
      </c>
      <c r="C15" s="460" t="str">
        <f>'[5]Mapa Final'!C22</f>
        <v>Incumplimiento de las metas establecidas</v>
      </c>
      <c r="D15" s="460" t="s">
        <v>426</v>
      </c>
      <c r="E15" s="443" t="str">
        <f>'[5]Mapa Final'!E22</f>
        <v>Falencias en la implementación de directrices e insuficiencia de personal con perfiles profesionales</v>
      </c>
      <c r="F15" s="443" t="str">
        <f>'[5]Mapa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'[5]Mapa Final'!G22</f>
        <v>Ejecución y Administración de Procesos</v>
      </c>
      <c r="H15" s="446" t="str">
        <f>'[5]Mapa Final'!I22</f>
        <v>Media</v>
      </c>
      <c r="I15" s="449" t="str">
        <f>'[5]Mapa Final'!L22</f>
        <v>Moderado</v>
      </c>
      <c r="J15" s="452" t="str">
        <f>'[5]Mapa Final'!N22</f>
        <v>Moderado</v>
      </c>
      <c r="K15" s="437" t="str">
        <f>'[5]Mapa Final'!AA22</f>
        <v>Baja</v>
      </c>
      <c r="L15" s="437" t="str">
        <f>'[5]Mapa Final'!AE22</f>
        <v>Moderado</v>
      </c>
      <c r="M15" s="440" t="str">
        <f>'[5]Mapa Final'!AG22</f>
        <v>Moderado</v>
      </c>
      <c r="N15" s="437" t="str">
        <f>'[5]Mapa Final'!AH22</f>
        <v>Aceptar</v>
      </c>
      <c r="O15" s="482" t="s">
        <v>609</v>
      </c>
      <c r="P15" s="497"/>
      <c r="Q15" s="430" t="s">
        <v>10</v>
      </c>
      <c r="R15" s="491">
        <v>45200</v>
      </c>
      <c r="S15" s="491">
        <v>45291</v>
      </c>
      <c r="T15" s="494" t="s">
        <v>610</v>
      </c>
    </row>
    <row r="16" spans="1:278">
      <c r="A16" s="456"/>
      <c r="B16" s="480"/>
      <c r="C16" s="461"/>
      <c r="D16" s="461"/>
      <c r="E16" s="444"/>
      <c r="F16" s="444"/>
      <c r="G16" s="444"/>
      <c r="H16" s="447"/>
      <c r="I16" s="450"/>
      <c r="J16" s="453"/>
      <c r="K16" s="438"/>
      <c r="L16" s="438"/>
      <c r="M16" s="441"/>
      <c r="N16" s="438"/>
      <c r="O16" s="483"/>
      <c r="P16" s="498"/>
      <c r="Q16" s="431"/>
      <c r="R16" s="435"/>
      <c r="S16" s="492"/>
      <c r="T16" s="495"/>
    </row>
    <row r="17" spans="1:20">
      <c r="A17" s="456"/>
      <c r="B17" s="480"/>
      <c r="C17" s="461"/>
      <c r="D17" s="461"/>
      <c r="E17" s="444"/>
      <c r="F17" s="444"/>
      <c r="G17" s="444"/>
      <c r="H17" s="447"/>
      <c r="I17" s="450"/>
      <c r="J17" s="453"/>
      <c r="K17" s="438"/>
      <c r="L17" s="438"/>
      <c r="M17" s="441"/>
      <c r="N17" s="438"/>
      <c r="O17" s="483"/>
      <c r="P17" s="498"/>
      <c r="Q17" s="431"/>
      <c r="R17" s="435"/>
      <c r="S17" s="492"/>
      <c r="T17" s="495"/>
    </row>
    <row r="18" spans="1:20">
      <c r="A18" s="456"/>
      <c r="B18" s="480"/>
      <c r="C18" s="461"/>
      <c r="D18" s="461"/>
      <c r="E18" s="444"/>
      <c r="F18" s="444"/>
      <c r="G18" s="444"/>
      <c r="H18" s="447"/>
      <c r="I18" s="450"/>
      <c r="J18" s="453"/>
      <c r="K18" s="438"/>
      <c r="L18" s="438"/>
      <c r="M18" s="441"/>
      <c r="N18" s="438"/>
      <c r="O18" s="483"/>
      <c r="P18" s="498"/>
      <c r="Q18" s="431"/>
      <c r="R18" s="435"/>
      <c r="S18" s="492"/>
      <c r="T18" s="495"/>
    </row>
    <row r="19" spans="1:20" ht="315.75" customHeight="1" thickBot="1">
      <c r="A19" s="457"/>
      <c r="B19" s="481"/>
      <c r="C19" s="462"/>
      <c r="D19" s="462"/>
      <c r="E19" s="445"/>
      <c r="F19" s="445"/>
      <c r="G19" s="445"/>
      <c r="H19" s="448"/>
      <c r="I19" s="451"/>
      <c r="J19" s="454"/>
      <c r="K19" s="439"/>
      <c r="L19" s="439"/>
      <c r="M19" s="442"/>
      <c r="N19" s="439"/>
      <c r="O19" s="484"/>
      <c r="P19" s="499"/>
      <c r="Q19" s="432"/>
      <c r="R19" s="436"/>
      <c r="S19" s="493"/>
      <c r="T19" s="496"/>
    </row>
    <row r="20" spans="1:20" ht="15" customHeight="1">
      <c r="A20" s="455">
        <v>3</v>
      </c>
      <c r="B20" s="458" t="str">
        <f>'[5]Mapa Final'!B26</f>
        <v>Corrupción</v>
      </c>
      <c r="C20" s="460" t="str">
        <f>'[5]Mapa Final'!C26</f>
        <v>Reputacional(Corrupción)</v>
      </c>
      <c r="D20" s="460" t="str">
        <f>'[5]Mapa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'[5]Mapa Final'!E26</f>
        <v>Carencia de transparencia, imparcialidad, moralidad y ética Judicial</v>
      </c>
      <c r="F20" s="443" t="str">
        <f>'[5]Mapa Final'!F26</f>
        <v xml:space="preserve">Posibilidad de ocurrencia de actos indebidos de  los servidores judiciales debido a la carencia de transparencia, imparcialidad, moralidad y ética Judicial </v>
      </c>
      <c r="G20" s="443" t="str">
        <f>'[5]Mapa Final'!G26</f>
        <v>Fraude Interno</v>
      </c>
      <c r="H20" s="446" t="str">
        <f>'[5]Mapa Final'!I26</f>
        <v>Alta</v>
      </c>
      <c r="I20" s="449" t="str">
        <f>'[5]Mapa Final'!L26</f>
        <v>Mayor</v>
      </c>
      <c r="J20" s="452" t="str">
        <f>'[5]Mapa Final'!N26</f>
        <v xml:space="preserve">Alto </v>
      </c>
      <c r="K20" s="437" t="str">
        <f>'[5]Mapa Final'!AA26</f>
        <v>Media</v>
      </c>
      <c r="L20" s="437" t="str">
        <f>'[5]Mapa Final'!AE26</f>
        <v>Moderado</v>
      </c>
      <c r="M20" s="440" t="str">
        <f>'[5]Mapa Final'!AG26</f>
        <v>Moderado</v>
      </c>
      <c r="N20" s="437" t="str">
        <f>'[5]Mapa Final'!AH26</f>
        <v>Aceptar</v>
      </c>
      <c r="O20" s="434" t="s">
        <v>611</v>
      </c>
      <c r="P20" s="497"/>
      <c r="Q20" s="500" t="s">
        <v>10</v>
      </c>
      <c r="R20" s="491">
        <v>45200</v>
      </c>
      <c r="S20" s="491">
        <v>45291</v>
      </c>
      <c r="T20" s="434" t="s">
        <v>613</v>
      </c>
    </row>
    <row r="21" spans="1:20">
      <c r="A21" s="456"/>
      <c r="B21" s="365"/>
      <c r="C21" s="461"/>
      <c r="D21" s="461"/>
      <c r="E21" s="444"/>
      <c r="F21" s="444"/>
      <c r="G21" s="444"/>
      <c r="H21" s="447"/>
      <c r="I21" s="450"/>
      <c r="J21" s="453"/>
      <c r="K21" s="438"/>
      <c r="L21" s="438"/>
      <c r="M21" s="441"/>
      <c r="N21" s="438"/>
      <c r="O21" s="431"/>
      <c r="P21" s="498"/>
      <c r="Q21" s="501"/>
      <c r="R21" s="435"/>
      <c r="S21" s="492"/>
      <c r="T21" s="435"/>
    </row>
    <row r="22" spans="1:20">
      <c r="A22" s="456"/>
      <c r="B22" s="365"/>
      <c r="C22" s="461"/>
      <c r="D22" s="461"/>
      <c r="E22" s="444"/>
      <c r="F22" s="444"/>
      <c r="G22" s="444"/>
      <c r="H22" s="447"/>
      <c r="I22" s="450"/>
      <c r="J22" s="453"/>
      <c r="K22" s="438"/>
      <c r="L22" s="438"/>
      <c r="M22" s="441"/>
      <c r="N22" s="438"/>
      <c r="O22" s="431"/>
      <c r="P22" s="498"/>
      <c r="Q22" s="501"/>
      <c r="R22" s="435"/>
      <c r="S22" s="492"/>
      <c r="T22" s="435"/>
    </row>
    <row r="23" spans="1:20">
      <c r="A23" s="456"/>
      <c r="B23" s="365"/>
      <c r="C23" s="461"/>
      <c r="D23" s="461"/>
      <c r="E23" s="444"/>
      <c r="F23" s="444"/>
      <c r="G23" s="444"/>
      <c r="H23" s="447"/>
      <c r="I23" s="450"/>
      <c r="J23" s="453"/>
      <c r="K23" s="438"/>
      <c r="L23" s="438"/>
      <c r="M23" s="441"/>
      <c r="N23" s="438"/>
      <c r="O23" s="431"/>
      <c r="P23" s="498"/>
      <c r="Q23" s="501"/>
      <c r="R23" s="435"/>
      <c r="S23" s="492"/>
      <c r="T23" s="435"/>
    </row>
    <row r="24" spans="1:20" ht="188.45" customHeight="1" thickBot="1">
      <c r="A24" s="457"/>
      <c r="B24" s="459"/>
      <c r="C24" s="462"/>
      <c r="D24" s="462"/>
      <c r="E24" s="445"/>
      <c r="F24" s="445"/>
      <c r="G24" s="445"/>
      <c r="H24" s="448"/>
      <c r="I24" s="451"/>
      <c r="J24" s="454"/>
      <c r="K24" s="439"/>
      <c r="L24" s="439"/>
      <c r="M24" s="442"/>
      <c r="N24" s="439"/>
      <c r="O24" s="432"/>
      <c r="P24" s="499"/>
      <c r="Q24" s="502"/>
      <c r="R24" s="436"/>
      <c r="S24" s="493"/>
      <c r="T24" s="436"/>
    </row>
    <row r="25" spans="1:20" ht="15" customHeight="1">
      <c r="A25" s="455">
        <v>4</v>
      </c>
      <c r="B25" s="458" t="str">
        <f>'[5]Mapa Final'!B30</f>
        <v>Interrupción o demora en el proceso de 
Asistencia legal</v>
      </c>
      <c r="C25" s="460" t="str">
        <f>'[5]Mapa Final'!C30</f>
        <v>Incumplimiento de las metas establecidas</v>
      </c>
      <c r="D25" s="460" t="str">
        <f>'[5]Mapa Final'!D30</f>
        <v xml:space="preserve">1. Paros/movilizaciones que afectan el proceso
2. Disturbios o hechos violentos
3.Decreto de estado de emergencia económica y social
4.Emergencias Ambientales
6. Fallas técnologicas </v>
      </c>
      <c r="E25" s="443" t="str">
        <f>'[5]Mapa Final'!E30</f>
        <v>Sucesos de fuerza mayor que imposibilitan el cumplimiento de las actividades asociadas al proceso</v>
      </c>
      <c r="F25" s="443" t="str">
        <f>'[5]Mapa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'[5]Mapa Final'!G30</f>
        <v>Ejecución y Administración de Procesos</v>
      </c>
      <c r="H25" s="446" t="str">
        <f>'[5]Mapa Final'!I30</f>
        <v>Media</v>
      </c>
      <c r="I25" s="449" t="str">
        <f>'[5]Mapa Final'!L30</f>
        <v>Moderado</v>
      </c>
      <c r="J25" s="452" t="str">
        <f>'[5]Mapa Final'!N30</f>
        <v>Moderado</v>
      </c>
      <c r="K25" s="437" t="str">
        <f>'[5]Mapa Final'!AA30</f>
        <v>Baja</v>
      </c>
      <c r="L25" s="437" t="str">
        <f>'[5]Mapa Final'!AE30</f>
        <v>Moderado</v>
      </c>
      <c r="M25" s="440" t="str">
        <f>'[5]Mapa Final'!AG30</f>
        <v>Moderado</v>
      </c>
      <c r="N25" s="437" t="str">
        <f>'[5]Mapa Final'!AH30</f>
        <v>Aceptar</v>
      </c>
      <c r="O25" s="434" t="s">
        <v>451</v>
      </c>
      <c r="P25" s="503"/>
      <c r="Q25" s="500" t="s">
        <v>10</v>
      </c>
      <c r="R25" s="491">
        <v>45200</v>
      </c>
      <c r="S25" s="491">
        <v>45291</v>
      </c>
      <c r="T25" s="434" t="s">
        <v>606</v>
      </c>
    </row>
    <row r="26" spans="1:20">
      <c r="A26" s="456"/>
      <c r="B26" s="365"/>
      <c r="C26" s="461"/>
      <c r="D26" s="461"/>
      <c r="E26" s="444"/>
      <c r="F26" s="444"/>
      <c r="G26" s="444"/>
      <c r="H26" s="447"/>
      <c r="I26" s="450"/>
      <c r="J26" s="453"/>
      <c r="K26" s="438"/>
      <c r="L26" s="438"/>
      <c r="M26" s="441"/>
      <c r="N26" s="438"/>
      <c r="O26" s="431"/>
      <c r="P26" s="504"/>
      <c r="Q26" s="501"/>
      <c r="R26" s="435"/>
      <c r="S26" s="492"/>
      <c r="T26" s="435"/>
    </row>
    <row r="27" spans="1:20">
      <c r="A27" s="456"/>
      <c r="B27" s="365"/>
      <c r="C27" s="461"/>
      <c r="D27" s="461"/>
      <c r="E27" s="444"/>
      <c r="F27" s="444"/>
      <c r="G27" s="444"/>
      <c r="H27" s="447"/>
      <c r="I27" s="450"/>
      <c r="J27" s="453"/>
      <c r="K27" s="438"/>
      <c r="L27" s="438"/>
      <c r="M27" s="441"/>
      <c r="N27" s="438"/>
      <c r="O27" s="431"/>
      <c r="P27" s="504"/>
      <c r="Q27" s="501"/>
      <c r="R27" s="435"/>
      <c r="S27" s="492"/>
      <c r="T27" s="435"/>
    </row>
    <row r="28" spans="1:20">
      <c r="A28" s="456"/>
      <c r="B28" s="365"/>
      <c r="C28" s="461"/>
      <c r="D28" s="461"/>
      <c r="E28" s="444"/>
      <c r="F28" s="444"/>
      <c r="G28" s="444"/>
      <c r="H28" s="447"/>
      <c r="I28" s="450"/>
      <c r="J28" s="453"/>
      <c r="K28" s="438"/>
      <c r="L28" s="438"/>
      <c r="M28" s="441"/>
      <c r="N28" s="438"/>
      <c r="O28" s="431"/>
      <c r="P28" s="504"/>
      <c r="Q28" s="501"/>
      <c r="R28" s="435"/>
      <c r="S28" s="492"/>
      <c r="T28" s="435"/>
    </row>
    <row r="29" spans="1:20" ht="117.75" customHeight="1" thickBot="1">
      <c r="A29" s="457"/>
      <c r="B29" s="459"/>
      <c r="C29" s="462"/>
      <c r="D29" s="462"/>
      <c r="E29" s="445"/>
      <c r="F29" s="445"/>
      <c r="G29" s="445"/>
      <c r="H29" s="448"/>
      <c r="I29" s="451"/>
      <c r="J29" s="454"/>
      <c r="K29" s="439"/>
      <c r="L29" s="439"/>
      <c r="M29" s="442"/>
      <c r="N29" s="439"/>
      <c r="O29" s="432"/>
      <c r="P29" s="505"/>
      <c r="Q29" s="502"/>
      <c r="R29" s="436"/>
      <c r="S29" s="493"/>
      <c r="T29" s="436"/>
    </row>
  </sheetData>
  <mergeCells count="99">
    <mergeCell ref="A1:C2"/>
    <mergeCell ref="D1:Q3"/>
    <mergeCell ref="R1:T3"/>
    <mergeCell ref="A4:C4"/>
    <mergeCell ref="D4:N4"/>
    <mergeCell ref="O4:Q4"/>
    <mergeCell ref="A5:C5"/>
    <mergeCell ref="D5:N5"/>
    <mergeCell ref="A6:C6"/>
    <mergeCell ref="D6:N6"/>
    <mergeCell ref="A7:F7"/>
    <mergeCell ref="H7:J7"/>
    <mergeCell ref="K7:M7"/>
    <mergeCell ref="N7:N8"/>
    <mergeCell ref="A10:A14"/>
    <mergeCell ref="B10:B14"/>
    <mergeCell ref="C10:C14"/>
    <mergeCell ref="D10:D14"/>
    <mergeCell ref="E10:E14"/>
    <mergeCell ref="O7:O8"/>
    <mergeCell ref="P7:Q7"/>
    <mergeCell ref="R7:S7"/>
    <mergeCell ref="T7:T8"/>
    <mergeCell ref="A9:N9"/>
    <mergeCell ref="Q10:Q14"/>
    <mergeCell ref="F10:F14"/>
    <mergeCell ref="G10:G14"/>
    <mergeCell ref="H10:H14"/>
    <mergeCell ref="I10:I14"/>
    <mergeCell ref="J10:J14"/>
    <mergeCell ref="K10:K14"/>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H15:H19"/>
    <mergeCell ref="I15:I19"/>
    <mergeCell ref="J15:J19"/>
    <mergeCell ref="K15:K19"/>
    <mergeCell ref="L15:L1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S20:S24"/>
    <mergeCell ref="F25:F29"/>
    <mergeCell ref="G25:G29"/>
    <mergeCell ref="H25:H29"/>
    <mergeCell ref="I25:I29"/>
    <mergeCell ref="J25:J29"/>
    <mergeCell ref="R25:R29"/>
    <mergeCell ref="S25:S29"/>
    <mergeCell ref="T25:T29"/>
    <mergeCell ref="L25:L29"/>
    <mergeCell ref="M25:M29"/>
    <mergeCell ref="N25:N29"/>
    <mergeCell ref="O25:O29"/>
    <mergeCell ref="P25:P29"/>
    <mergeCell ref="Q25:Q29"/>
  </mergeCells>
  <conditionalFormatting sqref="A7:B7 H7 H30:J1048576">
    <cfRule type="containsText" dxfId="413" priority="221" operator="containsText" text="1- Bajo">
      <formula>NOT(ISERROR(SEARCH("1- Bajo",A7)))</formula>
    </cfRule>
    <cfRule type="containsText" dxfId="412" priority="219" operator="containsText" text="3- Bajo">
      <formula>NOT(ISERROR(SEARCH("3- Bajo",A7)))</formula>
    </cfRule>
    <cfRule type="containsText" dxfId="411" priority="220" operator="containsText" text="4- Bajo">
      <formula>NOT(ISERROR(SEARCH("4- Bajo",A7)))</formula>
    </cfRule>
  </conditionalFormatting>
  <conditionalFormatting sqref="A10:I10 A25:H25">
    <cfRule type="containsText" dxfId="410" priority="179" operator="containsText" text="1- Bajo">
      <formula>NOT(ISERROR(SEARCH("1- Bajo",A10)))</formula>
    </cfRule>
    <cfRule type="containsText" dxfId="409" priority="175" operator="containsText" text="6- Moderado">
      <formula>NOT(ISERROR(SEARCH("6- Moderado",A10)))</formula>
    </cfRule>
    <cfRule type="containsText" dxfId="408" priority="174" operator="containsText" text="3- Moderado">
      <formula>NOT(ISERROR(SEARCH("3- Moderado",A10)))</formula>
    </cfRule>
    <cfRule type="containsText" dxfId="407" priority="178" operator="containsText" text="4- Bajo">
      <formula>NOT(ISERROR(SEARCH("4- Bajo",A10)))</formula>
    </cfRule>
    <cfRule type="containsText" dxfId="406" priority="177" operator="containsText" text="3- Bajo">
      <formula>NOT(ISERROR(SEARCH("3- Bajo",A10)))</formula>
    </cfRule>
    <cfRule type="containsText" dxfId="405" priority="176" operator="containsText" text="4- Moderado">
      <formula>NOT(ISERROR(SEARCH("4- Moderado",A10)))</formula>
    </cfRule>
  </conditionalFormatting>
  <conditionalFormatting sqref="A15:I15">
    <cfRule type="containsText" dxfId="404" priority="105" operator="containsText" text="1- Bajo">
      <formula>NOT(ISERROR(SEARCH("1- Bajo",A15)))</formula>
    </cfRule>
    <cfRule type="containsText" dxfId="403" priority="100" operator="containsText" text="3- Moderado">
      <formula>NOT(ISERROR(SEARCH("3- Moderado",A15)))</formula>
    </cfRule>
    <cfRule type="containsText" dxfId="402" priority="104" operator="containsText" text="4- Bajo">
      <formula>NOT(ISERROR(SEARCH("4- Bajo",A15)))</formula>
    </cfRule>
    <cfRule type="containsText" dxfId="401" priority="101" operator="containsText" text="6- Moderado">
      <formula>NOT(ISERROR(SEARCH("6- Moderado",A15)))</formula>
    </cfRule>
    <cfRule type="containsText" dxfId="400" priority="103" operator="containsText" text="3- Bajo">
      <formula>NOT(ISERROR(SEARCH("3- Bajo",A15)))</formula>
    </cfRule>
    <cfRule type="containsText" dxfId="399" priority="102" operator="containsText" text="4- Moderado">
      <formula>NOT(ISERROR(SEARCH("4- Moderado",A15)))</formula>
    </cfRule>
  </conditionalFormatting>
  <conditionalFormatting sqref="A20:I20">
    <cfRule type="containsText" dxfId="398" priority="44" operator="containsText" text="3- Moderado">
      <formula>NOT(ISERROR(SEARCH("3- Moderado",A20)))</formula>
    </cfRule>
    <cfRule type="containsText" dxfId="397" priority="49" operator="containsText" text="1- Bajo">
      <formula>NOT(ISERROR(SEARCH("1- Bajo",A20)))</formula>
    </cfRule>
    <cfRule type="containsText" dxfId="396" priority="48" operator="containsText" text="4- Bajo">
      <formula>NOT(ISERROR(SEARCH("4- Bajo",A20)))</formula>
    </cfRule>
    <cfRule type="containsText" dxfId="395" priority="47" operator="containsText" text="3- Bajo">
      <formula>NOT(ISERROR(SEARCH("3- Bajo",A20)))</formula>
    </cfRule>
    <cfRule type="containsText" dxfId="394" priority="46" operator="containsText" text="4- Moderado">
      <formula>NOT(ISERROR(SEARCH("4- Moderado",A20)))</formula>
    </cfRule>
    <cfRule type="containsText" dxfId="393" priority="45" operator="containsText" text="6- Moderado">
      <formula>NOT(ISERROR(SEARCH("6- Moderado",A20)))</formula>
    </cfRule>
  </conditionalFormatting>
  <conditionalFormatting sqref="D8:J8">
    <cfRule type="containsText" dxfId="392" priority="210" operator="containsText" text="6- Moderado">
      <formula>NOT(ISERROR(SEARCH("6- Moderado",D8)))</formula>
    </cfRule>
    <cfRule type="containsText" dxfId="391" priority="209" operator="containsText" text="3- Moderado">
      <formula>NOT(ISERROR(SEARCH("3- Moderado",D8)))</formula>
    </cfRule>
    <cfRule type="containsText" dxfId="390" priority="211" operator="containsText" text="4- Moderado">
      <formula>NOT(ISERROR(SEARCH("4- Moderado",D8)))</formula>
    </cfRule>
    <cfRule type="containsText" dxfId="389" priority="215" operator="containsText" text="1- Bajo">
      <formula>NOT(ISERROR(SEARCH("1- Bajo",D8)))</formula>
    </cfRule>
    <cfRule type="containsText" dxfId="388" priority="212" operator="containsText" text="3- Bajo">
      <formula>NOT(ISERROR(SEARCH("3- Bajo",D8)))</formula>
    </cfRule>
    <cfRule type="containsText" dxfId="387" priority="213" operator="containsText" text="4- Bajo">
      <formula>NOT(ISERROR(SEARCH("4- Bajo",D8)))</formula>
    </cfRule>
  </conditionalFormatting>
  <conditionalFormatting sqref="H10:H14 H25:H29">
    <cfRule type="containsText" dxfId="386" priority="144" operator="containsText" text="Muy Baja">
      <formula>NOT(ISERROR(SEARCH("Muy Baja",H10)))</formula>
    </cfRule>
    <cfRule type="containsText" dxfId="385" priority="139" operator="containsText" text="Muy Alta">
      <formula>NOT(ISERROR(SEARCH("Muy Alta",H10)))</formula>
    </cfRule>
    <cfRule type="containsText" dxfId="384" priority="138" operator="containsText" text="Alta">
      <formula>NOT(ISERROR(SEARCH("Alta",H10)))</formula>
    </cfRule>
    <cfRule type="containsText" dxfId="383" priority="147" operator="containsText" text="Alta">
      <formula>NOT(ISERROR(SEARCH("Alta",H10)))</formula>
    </cfRule>
    <cfRule type="containsText" dxfId="382" priority="149" operator="containsText" text="Muy Alta">
      <formula>NOT(ISERROR(SEARCH("Muy Alta",H10)))</formula>
    </cfRule>
    <cfRule type="containsText" dxfId="381" priority="146" operator="containsText" text="Media">
      <formula>NOT(ISERROR(SEARCH("Media",H10)))</formula>
    </cfRule>
    <cfRule type="containsText" dxfId="380" priority="145" operator="containsText" text="Baja">
      <formula>NOT(ISERROR(SEARCH("Baja",H10)))</formula>
    </cfRule>
  </conditionalFormatting>
  <conditionalFormatting sqref="H10:H19">
    <cfRule type="containsText" dxfId="379" priority="93" operator="containsText" text="Muy Alta">
      <formula>NOT(ISERROR(SEARCH("Muy Alta",H10)))</formula>
    </cfRule>
  </conditionalFormatting>
  <conditionalFormatting sqref="H15:H19">
    <cfRule type="containsText" dxfId="378" priority="91" operator="containsText" text="Alta">
      <formula>NOT(ISERROR(SEARCH("Alta",H15)))</formula>
    </cfRule>
    <cfRule type="containsText" dxfId="377" priority="89" operator="containsText" text="Baja">
      <formula>NOT(ISERROR(SEARCH("Baja",H15)))</formula>
    </cfRule>
    <cfRule type="containsText" dxfId="376" priority="90" operator="containsText" text="Media">
      <formula>NOT(ISERROR(SEARCH("Media",H15)))</formula>
    </cfRule>
    <cfRule type="containsText" dxfId="375" priority="88" operator="containsText" text="Muy Baja">
      <formula>NOT(ISERROR(SEARCH("Muy Baja",H15)))</formula>
    </cfRule>
    <cfRule type="containsText" dxfId="374" priority="83" operator="containsText" text="Muy Alta">
      <formula>NOT(ISERROR(SEARCH("Muy Alta",H15)))</formula>
    </cfRule>
    <cfRule type="containsText" dxfId="373" priority="82" operator="containsText" text="Alta">
      <formula>NOT(ISERROR(SEARCH("Alta",H15)))</formula>
    </cfRule>
  </conditionalFormatting>
  <conditionalFormatting sqref="H15:H29">
    <cfRule type="containsText" dxfId="372" priority="27" operator="containsText" text="Muy Alta">
      <formula>NOT(ISERROR(SEARCH("Muy Alta",H15)))</formula>
    </cfRule>
  </conditionalFormatting>
  <conditionalFormatting sqref="H20:H24">
    <cfRule type="containsText" dxfId="371" priority="23" operator="containsText" text="Baja">
      <formula>NOT(ISERROR(SEARCH("Baja",H20)))</formula>
    </cfRule>
    <cfRule type="containsText" dxfId="370" priority="25" operator="containsText" text="Alta">
      <formula>NOT(ISERROR(SEARCH("Alta",H20)))</formula>
    </cfRule>
    <cfRule type="containsText" dxfId="369" priority="24" operator="containsText" text="Media">
      <formula>NOT(ISERROR(SEARCH("Media",H20)))</formula>
    </cfRule>
    <cfRule type="containsText" dxfId="368" priority="22" operator="containsText" text="Muy Baja">
      <formula>NOT(ISERROR(SEARCH("Muy Baja",H20)))</formula>
    </cfRule>
    <cfRule type="containsText" dxfId="367" priority="17" operator="containsText" text="Muy Alta">
      <formula>NOT(ISERROR(SEARCH("Muy Alta",H20)))</formula>
    </cfRule>
    <cfRule type="containsText" dxfId="366" priority="15" operator="containsText" text="Muy Alta">
      <formula>NOT(ISERROR(SEARCH("Muy Alta",H20)))</formula>
    </cfRule>
    <cfRule type="containsText" dxfId="365" priority="16" operator="containsText" text="Alta">
      <formula>NOT(ISERROR(SEARCH("Alta",H20)))</formula>
    </cfRule>
  </conditionalFormatting>
  <conditionalFormatting sqref="H30:J1048576 A7:B7 H7">
    <cfRule type="containsText" dxfId="364" priority="216" operator="containsText" text="3- Moderado">
      <formula>NOT(ISERROR(SEARCH("3- Moderado",A7)))</formula>
    </cfRule>
    <cfRule type="containsText" dxfId="363" priority="217" operator="containsText" text="6- Moderado">
      <formula>NOT(ISERROR(SEARCH("6- Moderado",A7)))</formula>
    </cfRule>
    <cfRule type="containsText" dxfId="362" priority="218" operator="containsText" text="4- Moderado">
      <formula>NOT(ISERROR(SEARCH("4- Moderado",A7)))</formula>
    </cfRule>
  </conditionalFormatting>
  <conditionalFormatting sqref="I10:I29">
    <cfRule type="containsText" dxfId="361" priority="21" operator="containsText" text="Leve">
      <formula>NOT(ISERROR(SEARCH("Leve",I10)))</formula>
    </cfRule>
    <cfRule type="containsText" dxfId="360" priority="19" operator="containsText" text="Mayor">
      <formula>NOT(ISERROR(SEARCH("Mayor",I10)))</formula>
    </cfRule>
    <cfRule type="containsText" dxfId="359" priority="18" operator="containsText" text="Catastrófico">
      <formula>NOT(ISERROR(SEARCH("Catastrófico",I10)))</formula>
    </cfRule>
    <cfRule type="containsText" dxfId="358" priority="20" operator="containsText" text="Menor">
      <formula>NOT(ISERROR(SEARCH("Menor",I10)))</formula>
    </cfRule>
    <cfRule type="containsText" dxfId="357" priority="26" operator="containsText" text="Moderado">
      <formula>NOT(ISERROR(SEARCH("Moderado",I10)))</formula>
    </cfRule>
  </conditionalFormatting>
  <conditionalFormatting sqref="I25">
    <cfRule type="containsText" dxfId="356" priority="59" operator="containsText" text="3- Bajo">
      <formula>NOT(ISERROR(SEARCH("3- Bajo",I25)))</formula>
    </cfRule>
    <cfRule type="containsText" dxfId="355" priority="60" operator="containsText" text="4- Bajo">
      <formula>NOT(ISERROR(SEARCH("4- Bajo",I25)))</formula>
    </cfRule>
    <cfRule type="containsText" dxfId="354" priority="61" operator="containsText" text="1- Bajo">
      <formula>NOT(ISERROR(SEARCH("1- Bajo",I25)))</formula>
    </cfRule>
    <cfRule type="containsText" dxfId="353" priority="56" operator="containsText" text="3- Moderado">
      <formula>NOT(ISERROR(SEARCH("3- Moderado",I25)))</formula>
    </cfRule>
    <cfRule type="containsText" dxfId="352" priority="57" operator="containsText" text="6- Moderado">
      <formula>NOT(ISERROR(SEARCH("6- Moderado",I25)))</formula>
    </cfRule>
    <cfRule type="containsText" dxfId="351" priority="58" operator="containsText" text="4- Moderado">
      <formula>NOT(ISERROR(SEARCH("4- Moderado",I25)))</formula>
    </cfRule>
  </conditionalFormatting>
  <conditionalFormatting sqref="J8 J30:J1048576">
    <cfRule type="containsText" dxfId="350" priority="203" operator="containsText" text="12- Alto">
      <formula>NOT(ISERROR(SEARCH("12- Alto",J8)))</formula>
    </cfRule>
    <cfRule type="containsText" dxfId="349" priority="205" operator="containsText" text="9- Alto">
      <formula>NOT(ISERROR(SEARCH("9- Alto",J8)))</formula>
    </cfRule>
    <cfRule type="containsText" dxfId="348" priority="204" operator="containsText" text="10- Alto">
      <formula>NOT(ISERROR(SEARCH("10- Alto",J8)))</formula>
    </cfRule>
    <cfRule type="containsText" dxfId="347" priority="207" operator="containsText" text="5- Alto">
      <formula>NOT(ISERROR(SEARCH("5- Alto",J8)))</formula>
    </cfRule>
    <cfRule type="containsText" dxfId="346" priority="199" operator="containsText" text="20- Extremo">
      <formula>NOT(ISERROR(SEARCH("20- Extremo",J8)))</formula>
    </cfRule>
    <cfRule type="containsText" dxfId="345" priority="200" operator="containsText" text="15- Extremo">
      <formula>NOT(ISERROR(SEARCH("15- Extremo",J8)))</formula>
    </cfRule>
    <cfRule type="containsText" dxfId="344" priority="201" operator="containsText" text="10- Extremo">
      <formula>NOT(ISERROR(SEARCH("10- Extremo",J8)))</formula>
    </cfRule>
    <cfRule type="containsText" dxfId="343" priority="202" operator="containsText" text="5- Extremo">
      <formula>NOT(ISERROR(SEARCH("5- Extremo",J8)))</formula>
    </cfRule>
    <cfRule type="containsText" dxfId="342" priority="214" operator="containsText" text="2- Bajo">
      <formula>NOT(ISERROR(SEARCH("2- Bajo",J8)))</formula>
    </cfRule>
    <cfRule type="containsText" dxfId="341" priority="198" operator="containsText" text="25- Extremo">
      <formula>NOT(ISERROR(SEARCH("25- Extremo",J8)))</formula>
    </cfRule>
    <cfRule type="containsText" dxfId="340" priority="208" operator="containsText" text="4- Alto">
      <formula>NOT(ISERROR(SEARCH("4- Alto",J8)))</formula>
    </cfRule>
    <cfRule type="containsText" dxfId="339" priority="206" operator="containsText" text="8- Alto">
      <formula>NOT(ISERROR(SEARCH("8- Alto",J8)))</formula>
    </cfRule>
  </conditionalFormatting>
  <conditionalFormatting sqref="J10:J14">
    <cfRule type="colorScale" priority="226">
      <colorScale>
        <cfvo type="min"/>
        <cfvo type="max"/>
        <color rgb="FFFF7128"/>
        <color rgb="FFFFEF9C"/>
      </colorScale>
    </cfRule>
  </conditionalFormatting>
  <conditionalFormatting sqref="J10:J29">
    <cfRule type="containsText" dxfId="338" priority="42" operator="containsText" text="Extremo">
      <formula>NOT(ISERROR(SEARCH("Extremo",J10)))</formula>
    </cfRule>
    <cfRule type="containsText" dxfId="337" priority="40" operator="containsText" text="Moderado">
      <formula>NOT(ISERROR(SEARCH("Moderado",J10)))</formula>
    </cfRule>
    <cfRule type="containsText" dxfId="336" priority="11" operator="containsText" text="Moderado">
      <formula>NOT(ISERROR(SEARCH("Moderado",J10)))</formula>
    </cfRule>
    <cfRule type="containsText" dxfId="335" priority="10" operator="containsText" text="Extremo">
      <formula>NOT(ISERROR(SEARCH("Extremo",J10)))</formula>
    </cfRule>
    <cfRule type="containsText" dxfId="334" priority="9" operator="containsText" text="Bajo">
      <formula>NOT(ISERROR(SEARCH("Bajo",J10)))</formula>
    </cfRule>
    <cfRule type="containsText" dxfId="333" priority="39" operator="containsText" text="Bajo">
      <formula>NOT(ISERROR(SEARCH("Bajo",J10)))</formula>
    </cfRule>
    <cfRule type="containsText" dxfId="332" priority="41" operator="containsText" text="Alto">
      <formula>NOT(ISERROR(SEARCH("Alto",J10)))</formula>
    </cfRule>
  </conditionalFormatting>
  <conditionalFormatting sqref="J15:J19">
    <cfRule type="colorScale" priority="237">
      <colorScale>
        <cfvo type="min"/>
        <cfvo type="max"/>
        <color rgb="FFFF7128"/>
        <color rgb="FFFFEF9C"/>
      </colorScale>
    </cfRule>
  </conditionalFormatting>
  <conditionalFormatting sqref="J20:J29">
    <cfRule type="colorScale" priority="43">
      <colorScale>
        <cfvo type="min"/>
        <cfvo type="max"/>
        <color rgb="FFFF7128"/>
        <color rgb="FFFFEF9C"/>
      </colorScale>
    </cfRule>
  </conditionalFormatting>
  <conditionalFormatting sqref="K10:K29">
    <cfRule type="containsText" dxfId="331" priority="13" operator="containsText" text="Media">
      <formula>NOT(ISERROR(SEARCH("Media",K10)))</formula>
    </cfRule>
    <cfRule type="containsText" dxfId="330" priority="8" operator="containsText" text="Muy Baja">
      <formula>NOT(ISERROR(SEARCH("Muy Baja",K10)))</formula>
    </cfRule>
    <cfRule type="containsText" dxfId="329" priority="6" operator="containsText" text="Alta">
      <formula>NOT(ISERROR(SEARCH("Alta",K10)))</formula>
    </cfRule>
    <cfRule type="containsText" dxfId="328" priority="5" operator="containsText" text="Muy Alta">
      <formula>NOT(ISERROR(SEARCH("Muy Alta",K10)))</formula>
    </cfRule>
    <cfRule type="containsText" dxfId="327" priority="7" operator="containsText" text="Baja">
      <formula>NOT(ISERROR(SEARCH("Baja",K10)))</formula>
    </cfRule>
  </conditionalFormatting>
  <conditionalFormatting sqref="K10:L10">
    <cfRule type="containsText" dxfId="326" priority="195" operator="containsText" text="3- Bajo">
      <formula>NOT(ISERROR(SEARCH("3- Bajo",K10)))</formula>
    </cfRule>
    <cfRule type="containsText" dxfId="325" priority="194" operator="containsText" text="4- Moderado">
      <formula>NOT(ISERROR(SEARCH("4- Moderado",K10)))</formula>
    </cfRule>
    <cfRule type="containsText" dxfId="324" priority="193" operator="containsText" text="6- Moderado">
      <formula>NOT(ISERROR(SEARCH("6- Moderado",K10)))</formula>
    </cfRule>
    <cfRule type="containsText" dxfId="323" priority="197" operator="containsText" text="1- Bajo">
      <formula>NOT(ISERROR(SEARCH("1- Bajo",K10)))</formula>
    </cfRule>
    <cfRule type="containsText" dxfId="322" priority="196" operator="containsText" text="4- Bajo">
      <formula>NOT(ISERROR(SEARCH("4- Bajo",K10)))</formula>
    </cfRule>
    <cfRule type="containsText" dxfId="321" priority="192" operator="containsText" text="3- Moderado">
      <formula>NOT(ISERROR(SEARCH("3- Moderado",K10)))</formula>
    </cfRule>
  </conditionalFormatting>
  <conditionalFormatting sqref="K15:L15">
    <cfRule type="containsText" dxfId="320" priority="123" operator="containsText" text="1- Bajo">
      <formula>NOT(ISERROR(SEARCH("1- Bajo",K15)))</formula>
    </cfRule>
    <cfRule type="containsText" dxfId="319" priority="118" operator="containsText" text="3- Moderado">
      <formula>NOT(ISERROR(SEARCH("3- Moderado",K15)))</formula>
    </cfRule>
    <cfRule type="containsText" dxfId="318" priority="119" operator="containsText" text="6- Moderado">
      <formula>NOT(ISERROR(SEARCH("6- Moderado",K15)))</formula>
    </cfRule>
    <cfRule type="containsText" dxfId="317" priority="120" operator="containsText" text="4- Moderado">
      <formula>NOT(ISERROR(SEARCH("4- Moderado",K15)))</formula>
    </cfRule>
    <cfRule type="containsText" dxfId="316" priority="121" operator="containsText" text="3- Bajo">
      <formula>NOT(ISERROR(SEARCH("3- Bajo",K15)))</formula>
    </cfRule>
    <cfRule type="containsText" dxfId="315" priority="122" operator="containsText" text="4- Bajo">
      <formula>NOT(ISERROR(SEARCH("4- Bajo",K15)))</formula>
    </cfRule>
  </conditionalFormatting>
  <conditionalFormatting sqref="K20:L20 K25:L25">
    <cfRule type="containsText" dxfId="314" priority="62" operator="containsText" text="3- Moderado">
      <formula>NOT(ISERROR(SEARCH("3- Moderado",K20)))</formula>
    </cfRule>
    <cfRule type="containsText" dxfId="313" priority="63" operator="containsText" text="6- Moderado">
      <formula>NOT(ISERROR(SEARCH("6- Moderado",K20)))</formula>
    </cfRule>
    <cfRule type="containsText" dxfId="312" priority="64" operator="containsText" text="4- Moderado">
      <formula>NOT(ISERROR(SEARCH("4- Moderado",K20)))</formula>
    </cfRule>
    <cfRule type="containsText" dxfId="311" priority="65" operator="containsText" text="3- Bajo">
      <formula>NOT(ISERROR(SEARCH("3- Bajo",K20)))</formula>
    </cfRule>
    <cfRule type="containsText" dxfId="310" priority="66" operator="containsText" text="4- Bajo">
      <formula>NOT(ISERROR(SEARCH("4- Bajo",K20)))</formula>
    </cfRule>
    <cfRule type="containsText" dxfId="309" priority="67" operator="containsText" text="1- Bajo">
      <formula>NOT(ISERROR(SEARCH("1- Bajo",K20)))</formula>
    </cfRule>
  </conditionalFormatting>
  <conditionalFormatting sqref="K8:M8">
    <cfRule type="containsText" dxfId="308" priority="161" operator="containsText" text="1- Bajo">
      <formula>NOT(ISERROR(SEARCH("1- Bajo",K8)))</formula>
    </cfRule>
    <cfRule type="containsText" dxfId="307" priority="160" operator="containsText" text="4- Bajo">
      <formula>NOT(ISERROR(SEARCH("4- Bajo",K8)))</formula>
    </cfRule>
    <cfRule type="containsText" dxfId="306" priority="159" operator="containsText" text="3- Bajo">
      <formula>NOT(ISERROR(SEARCH("3- Bajo",K8)))</formula>
    </cfRule>
    <cfRule type="containsText" dxfId="305" priority="158" operator="containsText" text="4- Moderado">
      <formula>NOT(ISERROR(SEARCH("4- Moderado",K8)))</formula>
    </cfRule>
    <cfRule type="containsText" dxfId="304" priority="157" operator="containsText" text="6- Moderado">
      <formula>NOT(ISERROR(SEARCH("6- Moderado",K8)))</formula>
    </cfRule>
    <cfRule type="containsText" dxfId="303" priority="156" operator="containsText" text="3- Moderado">
      <formula>NOT(ISERROR(SEARCH("3- Moderado",K8)))</formula>
    </cfRule>
  </conditionalFormatting>
  <conditionalFormatting sqref="L10:L29">
    <cfRule type="containsText" dxfId="302" priority="2" operator="containsText" text="Mayor">
      <formula>NOT(ISERROR(SEARCH("Mayor",L10)))</formula>
    </cfRule>
    <cfRule type="containsText" dxfId="301" priority="3" operator="containsText" text="Menor">
      <formula>NOT(ISERROR(SEARCH("Menor",L10)))</formula>
    </cfRule>
    <cfRule type="containsText" dxfId="300" priority="4" operator="containsText" text="Leve">
      <formula>NOT(ISERROR(SEARCH("Leve",L10)))</formula>
    </cfRule>
    <cfRule type="containsText" dxfId="299" priority="1" operator="containsText" text="Catastrófico">
      <formula>NOT(ISERROR(SEARCH("Catastrófico",L10)))</formula>
    </cfRule>
  </conditionalFormatting>
  <conditionalFormatting sqref="L10:M29">
    <cfRule type="containsText" dxfId="298" priority="12" operator="containsText" text="Moderado">
      <formula>NOT(ISERROR(SEARCH("Moderado",L10)))</formula>
    </cfRule>
  </conditionalFormatting>
  <conditionalFormatting sqref="M10:M14">
    <cfRule type="colorScale" priority="232">
      <colorScale>
        <cfvo type="min"/>
        <cfvo type="max"/>
        <color rgb="FFFF7128"/>
        <color rgb="FFFFEF9C"/>
      </colorScale>
    </cfRule>
  </conditionalFormatting>
  <conditionalFormatting sqref="M10:M29">
    <cfRule type="containsText" dxfId="297" priority="37" operator="containsText" text="Extremo">
      <formula>NOT(ISERROR(SEARCH("Extremo",M10)))</formula>
    </cfRule>
    <cfRule type="containsText" dxfId="296" priority="36" operator="containsText" text="Alto">
      <formula>NOT(ISERROR(SEARCH("Alto",M10)))</formula>
    </cfRule>
    <cfRule type="containsText" dxfId="295" priority="35" operator="containsText" text="Moderado">
      <formula>NOT(ISERROR(SEARCH("Moderado",M10)))</formula>
    </cfRule>
    <cfRule type="containsText" dxfId="294" priority="34" operator="containsText" text="Bajo">
      <formula>NOT(ISERROR(SEARCH("Bajo",M10)))</formula>
    </cfRule>
  </conditionalFormatting>
  <conditionalFormatting sqref="M15:M19">
    <cfRule type="colorScale" priority="243">
      <colorScale>
        <cfvo type="min"/>
        <cfvo type="max"/>
        <color rgb="FFFF7128"/>
        <color rgb="FFFFEF9C"/>
      </colorScale>
    </cfRule>
  </conditionalFormatting>
  <conditionalFormatting sqref="M20:M29">
    <cfRule type="colorScale" priority="38">
      <colorScale>
        <cfvo type="min"/>
        <cfvo type="max"/>
        <color rgb="FFFF7128"/>
        <color rgb="FFFFEF9C"/>
      </colorScale>
    </cfRule>
  </conditionalFormatting>
  <conditionalFormatting sqref="N10">
    <cfRule type="containsText" dxfId="293" priority="150" operator="containsText" text="3- Moderado">
      <formula>NOT(ISERROR(SEARCH("3- Moderado",N10)))</formula>
    </cfRule>
    <cfRule type="containsText" dxfId="292" priority="151" operator="containsText" text="6- Moderado">
      <formula>NOT(ISERROR(SEARCH("6- Moderado",N10)))</formula>
    </cfRule>
    <cfRule type="containsText" dxfId="291" priority="152" operator="containsText" text="4- Moderado">
      <formula>NOT(ISERROR(SEARCH("4- Moderado",N10)))</formula>
    </cfRule>
    <cfRule type="containsText" dxfId="290" priority="153" operator="containsText" text="3- Bajo">
      <formula>NOT(ISERROR(SEARCH("3- Bajo",N10)))</formula>
    </cfRule>
    <cfRule type="containsText" dxfId="289" priority="154" operator="containsText" text="4- Bajo">
      <formula>NOT(ISERROR(SEARCH("4- Bajo",N10)))</formula>
    </cfRule>
    <cfRule type="containsText" dxfId="288" priority="155" operator="containsText" text="1- Bajo">
      <formula>NOT(ISERROR(SEARCH("1- Bajo",N10)))</formula>
    </cfRule>
  </conditionalFormatting>
  <conditionalFormatting sqref="N15">
    <cfRule type="containsText" dxfId="287" priority="99" operator="containsText" text="1- Bajo">
      <formula>NOT(ISERROR(SEARCH("1- Bajo",N15)))</formula>
    </cfRule>
    <cfRule type="containsText" dxfId="286" priority="94" operator="containsText" text="3- Moderado">
      <formula>NOT(ISERROR(SEARCH("3- Moderado",N15)))</formula>
    </cfRule>
    <cfRule type="containsText" dxfId="285" priority="98" operator="containsText" text="4- Bajo">
      <formula>NOT(ISERROR(SEARCH("4- Bajo",N15)))</formula>
    </cfRule>
    <cfRule type="containsText" dxfId="284" priority="95" operator="containsText" text="6- Moderado">
      <formula>NOT(ISERROR(SEARCH("6- Moderado",N15)))</formula>
    </cfRule>
    <cfRule type="containsText" dxfId="283" priority="97" operator="containsText" text="3- Bajo">
      <formula>NOT(ISERROR(SEARCH("3- Bajo",N15)))</formula>
    </cfRule>
    <cfRule type="containsText" dxfId="282" priority="96" operator="containsText" text="4- Moderado">
      <formula>NOT(ISERROR(SEARCH("4- Moderado",N15)))</formula>
    </cfRule>
  </conditionalFormatting>
  <conditionalFormatting sqref="N20 N25">
    <cfRule type="containsText" dxfId="281" priority="28" operator="containsText" text="3- Moderado">
      <formula>NOT(ISERROR(SEARCH("3- Moderado",N20)))</formula>
    </cfRule>
    <cfRule type="containsText" dxfId="280" priority="29" operator="containsText" text="6- Moderado">
      <formula>NOT(ISERROR(SEARCH("6- Moderado",N20)))</formula>
    </cfRule>
    <cfRule type="containsText" dxfId="279" priority="30" operator="containsText" text="4- Moderado">
      <formula>NOT(ISERROR(SEARCH("4- Moderado",N20)))</formula>
    </cfRule>
    <cfRule type="containsText" dxfId="278" priority="31" operator="containsText" text="3- Bajo">
      <formula>NOT(ISERROR(SEARCH("3- Bajo",N20)))</formula>
    </cfRule>
    <cfRule type="containsText" dxfId="277" priority="32" operator="containsText" text="4- Bajo">
      <formula>NOT(ISERROR(SEARCH("4- Bajo",N20)))</formula>
    </cfRule>
    <cfRule type="containsText" dxfId="276" priority="33" operator="containsText" text="1- Bajo">
      <formula>NOT(ISERROR(SEARCH("1- Bajo",N20)))</formula>
    </cfRule>
  </conditionalFormatting>
  <dataValidations count="7">
    <dataValidation allowBlank="1" showInputMessage="1" showErrorMessage="1" prompt="seleccionar si el responsable de ejecutar las acciones es el nivel central" sqref="Q8" xr:uid="{00000000-0002-0000-0F00-000000000000}"/>
    <dataValidation allowBlank="1" showInputMessage="1" showErrorMessage="1" prompt="Seleccionar si el responsable es el responsable de las acciones es el nivel central" sqref="P7:P8" xr:uid="{00000000-0002-0000-0F00-000001000000}"/>
    <dataValidation allowBlank="1" showInputMessage="1" showErrorMessage="1" prompt="Describir las actividades que se van a desarrollar para el proyecto" sqref="O7" xr:uid="{00000000-0002-0000-0F00-000002000000}"/>
    <dataValidation allowBlank="1" showInputMessage="1" showErrorMessage="1" prompt="El grado de afectación puede ser " sqref="I8" xr:uid="{00000000-0002-0000-0F00-000003000000}"/>
    <dataValidation allowBlank="1" showInputMessage="1" showErrorMessage="1" prompt="Que tan factible es que materialize el riesgo?" sqref="H8" xr:uid="{00000000-0002-0000-0F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5000000}"/>
    <dataValidation allowBlank="1" showInputMessage="1" showErrorMessage="1" prompt="Seleccionar el tipo de riesgo teniendo en cuenta que  factor organizaconal afecta. Ver explicacion en hoja " sqref="E8" xr:uid="{00000000-0002-0000-0F00-000006000000}"/>
  </dataValidations>
  <pageMargins left="0.7" right="0.7" top="0.75" bottom="0.75" header="0.3" footer="0.3"/>
  <pageSetup paperSize="268" orientation="portrait" horizontalDpi="4294967293"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sheetPr>
  <dimension ref="A1:JR29"/>
  <sheetViews>
    <sheetView topLeftCell="G6" zoomScale="70" zoomScaleNormal="70" workbookViewId="0">
      <pane ySplit="3" topLeftCell="A12" activePane="bottomLeft" state="frozen"/>
      <selection activeCell="A6" sqref="A6"/>
      <selection pane="bottomLeft" activeCell="T15" sqref="T15:T19"/>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7.85546875" customWidth="1"/>
    <col min="16" max="16" width="16.5703125" customWidth="1"/>
    <col min="17" max="17" width="14.28515625" customWidth="1"/>
    <col min="18" max="18" width="17.85546875" customWidth="1"/>
    <col min="19" max="19" width="15.140625" customWidth="1"/>
    <col min="20" max="20" width="53.570312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437</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'Mapa Final'!A10</f>
        <v>1</v>
      </c>
      <c r="B10" s="458" t="str">
        <f>'Mapa Final'!B10</f>
        <v>Incumplimiento de las actuaciones judiciales o administrativas dentro del término legal.</v>
      </c>
      <c r="C10" s="460" t="str">
        <f>'Mapa Final'!C10</f>
        <v>Incumplimiento de las metas establecidas</v>
      </c>
      <c r="D10" s="460" t="str">
        <f>'Mapa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'Mapa Final'!E10</f>
        <v xml:space="preserve">Falencias en la planeación y control por falta de personal y alto volumen de trabajo </v>
      </c>
      <c r="F10" s="443" t="str">
        <f>'Mapa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'Mapa Final'!G10</f>
        <v>Ejecución y Administración de Procesos</v>
      </c>
      <c r="H10" s="446" t="str">
        <f>'Mapa Final'!I10</f>
        <v>Media</v>
      </c>
      <c r="I10" s="449" t="str">
        <f>'Mapa Final'!L10</f>
        <v>Moderado</v>
      </c>
      <c r="J10" s="452" t="str">
        <f>'Mapa Final'!N10</f>
        <v>Moderado</v>
      </c>
      <c r="K10" s="437" t="str">
        <f>'Mapa Final'!AA10</f>
        <v>Baja</v>
      </c>
      <c r="L10" s="437" t="str">
        <f>'Mapa Final'!AE10</f>
        <v>Moderado</v>
      </c>
      <c r="M10" s="440" t="str">
        <f>'Mapa Final'!AG10</f>
        <v>Moderado</v>
      </c>
      <c r="N10" s="437" t="str">
        <f>'Mapa Final'!AH10</f>
        <v>Aceptar</v>
      </c>
      <c r="O10" s="434" t="s">
        <v>427</v>
      </c>
      <c r="P10" s="430"/>
      <c r="Q10" s="430" t="s">
        <v>10</v>
      </c>
      <c r="R10" s="433">
        <v>44378</v>
      </c>
      <c r="S10" s="433">
        <v>44469</v>
      </c>
      <c r="T10" s="434" t="s">
        <v>428</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5"/>
      <c r="P11" s="431"/>
      <c r="Q11" s="431"/>
      <c r="R11" s="431"/>
      <c r="S11" s="431"/>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5"/>
      <c r="P12" s="431"/>
      <c r="Q12" s="431"/>
      <c r="R12" s="431"/>
      <c r="S12" s="431"/>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5"/>
      <c r="P13" s="431"/>
      <c r="Q13" s="431"/>
      <c r="R13" s="431"/>
      <c r="S13" s="431"/>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6"/>
      <c r="P14" s="432"/>
      <c r="Q14" s="432"/>
      <c r="R14" s="432"/>
      <c r="S14" s="432"/>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55">
        <f>'Mapa Final'!A22</f>
        <v>2</v>
      </c>
      <c r="B15" s="458" t="str">
        <f>'Mapa Final'!B22</f>
        <v>Deficiencias en la calidad de la sustentación y argumentación de las actuaciones.</v>
      </c>
      <c r="C15" s="460" t="str">
        <f>'Mapa Final'!C22</f>
        <v>Incumplimiento de las metas establecidas</v>
      </c>
      <c r="D15" s="460" t="s">
        <v>426</v>
      </c>
      <c r="E15" s="443" t="str">
        <f>'Mapa Final'!E22</f>
        <v>Falencias en la implementación de directrices e insuficiencia de personal con perfiles profesionales</v>
      </c>
      <c r="F15" s="443" t="str">
        <f>'Mapa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'Mapa Final'!G22</f>
        <v>Ejecución y Administración de Procesos</v>
      </c>
      <c r="H15" s="446" t="str">
        <f>'Mapa Final'!I22</f>
        <v>Media</v>
      </c>
      <c r="I15" s="449" t="str">
        <f>'Mapa Final'!L22</f>
        <v>Moderado</v>
      </c>
      <c r="J15" s="452" t="str">
        <f>'Mapa Final'!N22</f>
        <v>Moderado</v>
      </c>
      <c r="K15" s="437" t="str">
        <f>'Mapa Final'!AA22</f>
        <v>Baja</v>
      </c>
      <c r="L15" s="437" t="str">
        <f>'Mapa Final'!AE22</f>
        <v>Moderado</v>
      </c>
      <c r="M15" s="440" t="str">
        <f>'Mapa Final'!AG22</f>
        <v>Moderado</v>
      </c>
      <c r="N15" s="437" t="str">
        <f>'Mapa Final'!AH22</f>
        <v>Aceptar</v>
      </c>
      <c r="O15" s="434" t="s">
        <v>434</v>
      </c>
      <c r="P15" s="485"/>
      <c r="Q15" s="430" t="s">
        <v>10</v>
      </c>
      <c r="R15" s="433">
        <v>44378</v>
      </c>
      <c r="S15" s="433">
        <v>44469</v>
      </c>
      <c r="T15" s="434" t="s">
        <v>431</v>
      </c>
    </row>
    <row r="16" spans="1:278">
      <c r="A16" s="456"/>
      <c r="B16" s="480"/>
      <c r="C16" s="461"/>
      <c r="D16" s="461"/>
      <c r="E16" s="444"/>
      <c r="F16" s="444"/>
      <c r="G16" s="444"/>
      <c r="H16" s="447"/>
      <c r="I16" s="450"/>
      <c r="J16" s="453"/>
      <c r="K16" s="438"/>
      <c r="L16" s="438"/>
      <c r="M16" s="441"/>
      <c r="N16" s="438"/>
      <c r="O16" s="431"/>
      <c r="P16" s="486"/>
      <c r="Q16" s="431"/>
      <c r="R16" s="431"/>
      <c r="S16" s="431"/>
      <c r="T16" s="435"/>
    </row>
    <row r="17" spans="1:20">
      <c r="A17" s="456"/>
      <c r="B17" s="480"/>
      <c r="C17" s="461"/>
      <c r="D17" s="461"/>
      <c r="E17" s="444"/>
      <c r="F17" s="444"/>
      <c r="G17" s="444"/>
      <c r="H17" s="447"/>
      <c r="I17" s="450"/>
      <c r="J17" s="453"/>
      <c r="K17" s="438"/>
      <c r="L17" s="438"/>
      <c r="M17" s="441"/>
      <c r="N17" s="438"/>
      <c r="O17" s="431"/>
      <c r="P17" s="486"/>
      <c r="Q17" s="431"/>
      <c r="R17" s="431"/>
      <c r="S17" s="431"/>
      <c r="T17" s="435"/>
    </row>
    <row r="18" spans="1:20">
      <c r="A18" s="456"/>
      <c r="B18" s="480"/>
      <c r="C18" s="461"/>
      <c r="D18" s="461"/>
      <c r="E18" s="444"/>
      <c r="F18" s="444"/>
      <c r="G18" s="444"/>
      <c r="H18" s="447"/>
      <c r="I18" s="450"/>
      <c r="J18" s="453"/>
      <c r="K18" s="438"/>
      <c r="L18" s="438"/>
      <c r="M18" s="441"/>
      <c r="N18" s="438"/>
      <c r="O18" s="431"/>
      <c r="P18" s="486"/>
      <c r="Q18" s="431"/>
      <c r="R18" s="431"/>
      <c r="S18" s="431"/>
      <c r="T18" s="435"/>
    </row>
    <row r="19" spans="1:20" ht="315.75" customHeight="1" thickBot="1">
      <c r="A19" s="457"/>
      <c r="B19" s="481"/>
      <c r="C19" s="462"/>
      <c r="D19" s="462"/>
      <c r="E19" s="445"/>
      <c r="F19" s="445"/>
      <c r="G19" s="445"/>
      <c r="H19" s="448"/>
      <c r="I19" s="451"/>
      <c r="J19" s="454"/>
      <c r="K19" s="439"/>
      <c r="L19" s="439"/>
      <c r="M19" s="442"/>
      <c r="N19" s="439"/>
      <c r="O19" s="432"/>
      <c r="P19" s="487"/>
      <c r="Q19" s="432"/>
      <c r="R19" s="432"/>
      <c r="S19" s="432"/>
      <c r="T19" s="436"/>
    </row>
    <row r="20" spans="1:20" ht="15" customHeight="1">
      <c r="A20" s="455">
        <v>3</v>
      </c>
      <c r="B20" s="458" t="str">
        <f>'Mapa Final'!B26</f>
        <v>Corrupción</v>
      </c>
      <c r="C20" s="460" t="str">
        <f>'Mapa Final'!C26</f>
        <v>Reputacional(Corrupción)</v>
      </c>
      <c r="D20" s="460" t="str">
        <f>'Mapa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'Mapa Final'!E26</f>
        <v>Carencia de transparencia, imparcialidad, moralidad y ética Judicial</v>
      </c>
      <c r="F20" s="443" t="str">
        <f>'Mapa Final'!F26</f>
        <v xml:space="preserve">Posibilidad de ocurrencia de actos indebidos de  los servidores judiciales debido a la carencia de transparencia, imparcialidad, moralidad y ética Judicial </v>
      </c>
      <c r="G20" s="443" t="str">
        <f>'Mapa Final'!G26</f>
        <v>Fraude Interno</v>
      </c>
      <c r="H20" s="446" t="str">
        <f>'Mapa Final'!I26</f>
        <v>Alta</v>
      </c>
      <c r="I20" s="449" t="str">
        <f>'Mapa Final'!L26</f>
        <v>Mayor</v>
      </c>
      <c r="J20" s="452" t="str">
        <f>'Mapa Final'!N26</f>
        <v xml:space="preserve">Alto </v>
      </c>
      <c r="K20" s="437" t="str">
        <f>'Mapa Final'!AA26</f>
        <v>Media</v>
      </c>
      <c r="L20" s="437" t="str">
        <f>'Mapa Final'!AE26</f>
        <v>Moderado</v>
      </c>
      <c r="M20" s="440" t="str">
        <f>'Mapa Final'!AG26</f>
        <v>Moderado</v>
      </c>
      <c r="N20" s="437" t="str">
        <f>'Mapa Final'!AH26</f>
        <v>Aceptar</v>
      </c>
      <c r="O20" s="434" t="s">
        <v>429</v>
      </c>
      <c r="P20" s="485"/>
      <c r="Q20" s="430" t="s">
        <v>10</v>
      </c>
      <c r="R20" s="433">
        <v>44378</v>
      </c>
      <c r="S20" s="433">
        <v>44469</v>
      </c>
      <c r="T20" s="434" t="s">
        <v>430</v>
      </c>
    </row>
    <row r="21" spans="1:20">
      <c r="A21" s="456"/>
      <c r="B21" s="365"/>
      <c r="C21" s="461"/>
      <c r="D21" s="461"/>
      <c r="E21" s="444"/>
      <c r="F21" s="444"/>
      <c r="G21" s="444"/>
      <c r="H21" s="447"/>
      <c r="I21" s="450"/>
      <c r="J21" s="453"/>
      <c r="K21" s="438"/>
      <c r="L21" s="438"/>
      <c r="M21" s="441"/>
      <c r="N21" s="438"/>
      <c r="O21" s="431"/>
      <c r="P21" s="486"/>
      <c r="Q21" s="431"/>
      <c r="R21" s="431"/>
      <c r="S21" s="431"/>
      <c r="T21" s="435"/>
    </row>
    <row r="22" spans="1:20">
      <c r="A22" s="456"/>
      <c r="B22" s="365"/>
      <c r="C22" s="461"/>
      <c r="D22" s="461"/>
      <c r="E22" s="444"/>
      <c r="F22" s="444"/>
      <c r="G22" s="444"/>
      <c r="H22" s="447"/>
      <c r="I22" s="450"/>
      <c r="J22" s="453"/>
      <c r="K22" s="438"/>
      <c r="L22" s="438"/>
      <c r="M22" s="441"/>
      <c r="N22" s="438"/>
      <c r="O22" s="431"/>
      <c r="P22" s="486"/>
      <c r="Q22" s="431"/>
      <c r="R22" s="431"/>
      <c r="S22" s="431"/>
      <c r="T22" s="435"/>
    </row>
    <row r="23" spans="1:20">
      <c r="A23" s="456"/>
      <c r="B23" s="365"/>
      <c r="C23" s="461"/>
      <c r="D23" s="461"/>
      <c r="E23" s="444"/>
      <c r="F23" s="444"/>
      <c r="G23" s="444"/>
      <c r="H23" s="447"/>
      <c r="I23" s="450"/>
      <c r="J23" s="453"/>
      <c r="K23" s="438"/>
      <c r="L23" s="438"/>
      <c r="M23" s="441"/>
      <c r="N23" s="438"/>
      <c r="O23" s="431"/>
      <c r="P23" s="486"/>
      <c r="Q23" s="431"/>
      <c r="R23" s="431"/>
      <c r="S23" s="431"/>
      <c r="T23" s="435"/>
    </row>
    <row r="24" spans="1:20" ht="189" customHeight="1" thickBot="1">
      <c r="A24" s="457"/>
      <c r="B24" s="459"/>
      <c r="C24" s="462"/>
      <c r="D24" s="462"/>
      <c r="E24" s="445"/>
      <c r="F24" s="445"/>
      <c r="G24" s="445"/>
      <c r="H24" s="448"/>
      <c r="I24" s="451"/>
      <c r="J24" s="454"/>
      <c r="K24" s="439"/>
      <c r="L24" s="439"/>
      <c r="M24" s="442"/>
      <c r="N24" s="439"/>
      <c r="O24" s="432"/>
      <c r="P24" s="487"/>
      <c r="Q24" s="432"/>
      <c r="R24" s="432"/>
      <c r="S24" s="432"/>
      <c r="T24" s="436"/>
    </row>
    <row r="25" spans="1:20" ht="15" customHeight="1">
      <c r="A25" s="455">
        <v>4</v>
      </c>
      <c r="B25" s="458" t="str">
        <f>'Mapa Final'!B30</f>
        <v>Interrupción o demora en el proceso de 
Asistencia legal</v>
      </c>
      <c r="C25" s="460" t="str">
        <f>'Mapa Final'!C30</f>
        <v>Incumplimiento de las metas establecidas</v>
      </c>
      <c r="D25" s="460" t="str">
        <f>'Mapa Final'!D30</f>
        <v xml:space="preserve">1. Paros/movilizaciones que afectan el proceso
2. Disturbios o hechos violentos
3.Decreto de estado de emergencia económica y social
4.Emergencias Ambientales
6. Fallas técnologicas </v>
      </c>
      <c r="E25" s="443" t="str">
        <f>'Mapa Final'!E30</f>
        <v>Sucesos de fuerza mayor que imposibilitan el cumplimiento de las actividades asociadas al proceso</v>
      </c>
      <c r="F25" s="443" t="str">
        <f>'Mapa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'Mapa Final'!G30</f>
        <v>Ejecución y Administración de Procesos</v>
      </c>
      <c r="H25" s="446" t="str">
        <f>'Mapa Final'!I30</f>
        <v>Media</v>
      </c>
      <c r="I25" s="449" t="str">
        <f>'Mapa Final'!L30</f>
        <v>Moderado</v>
      </c>
      <c r="J25" s="452" t="str">
        <f>'Mapa Final'!N30</f>
        <v>Moderado</v>
      </c>
      <c r="K25" s="437" t="str">
        <f>'Mapa Final'!AA30</f>
        <v>Baja</v>
      </c>
      <c r="L25" s="437" t="str">
        <f>'Mapa Final'!AE30</f>
        <v>Moderado</v>
      </c>
      <c r="M25" s="440" t="str">
        <f>'Mapa Final'!AG30</f>
        <v>Moderado</v>
      </c>
      <c r="N25" s="437" t="str">
        <f>'Mapa Final'!AH30</f>
        <v>Aceptar</v>
      </c>
      <c r="O25" s="434" t="s">
        <v>433</v>
      </c>
      <c r="P25" s="430"/>
      <c r="Q25" s="430" t="s">
        <v>10</v>
      </c>
      <c r="R25" s="433">
        <v>44378</v>
      </c>
      <c r="S25" s="433">
        <v>44469</v>
      </c>
      <c r="T25" s="434" t="s">
        <v>432</v>
      </c>
    </row>
    <row r="26" spans="1:20">
      <c r="A26" s="456"/>
      <c r="B26" s="365"/>
      <c r="C26" s="461"/>
      <c r="D26" s="461"/>
      <c r="E26" s="444"/>
      <c r="F26" s="444"/>
      <c r="G26" s="444"/>
      <c r="H26" s="447"/>
      <c r="I26" s="450"/>
      <c r="J26" s="453"/>
      <c r="K26" s="438"/>
      <c r="L26" s="438"/>
      <c r="M26" s="441"/>
      <c r="N26" s="438"/>
      <c r="O26" s="431"/>
      <c r="P26" s="431"/>
      <c r="Q26" s="431"/>
      <c r="R26" s="431"/>
      <c r="S26" s="431"/>
      <c r="T26" s="435"/>
    </row>
    <row r="27" spans="1:20">
      <c r="A27" s="456"/>
      <c r="B27" s="365"/>
      <c r="C27" s="461"/>
      <c r="D27" s="461"/>
      <c r="E27" s="444"/>
      <c r="F27" s="444"/>
      <c r="G27" s="444"/>
      <c r="H27" s="447"/>
      <c r="I27" s="450"/>
      <c r="J27" s="453"/>
      <c r="K27" s="438"/>
      <c r="L27" s="438"/>
      <c r="M27" s="441"/>
      <c r="N27" s="438"/>
      <c r="O27" s="431"/>
      <c r="P27" s="431"/>
      <c r="Q27" s="431"/>
      <c r="R27" s="431"/>
      <c r="S27" s="431"/>
      <c r="T27" s="435"/>
    </row>
    <row r="28" spans="1:20">
      <c r="A28" s="456"/>
      <c r="B28" s="365"/>
      <c r="C28" s="461"/>
      <c r="D28" s="461"/>
      <c r="E28" s="444"/>
      <c r="F28" s="444"/>
      <c r="G28" s="444"/>
      <c r="H28" s="447"/>
      <c r="I28" s="450"/>
      <c r="J28" s="453"/>
      <c r="K28" s="438"/>
      <c r="L28" s="438"/>
      <c r="M28" s="441"/>
      <c r="N28" s="438"/>
      <c r="O28" s="431"/>
      <c r="P28" s="431"/>
      <c r="Q28" s="431"/>
      <c r="R28" s="431"/>
      <c r="S28" s="431"/>
      <c r="T28" s="435"/>
    </row>
    <row r="29" spans="1:20" ht="117.75" customHeight="1" thickBot="1">
      <c r="A29" s="457"/>
      <c r="B29" s="459"/>
      <c r="C29" s="462"/>
      <c r="D29" s="462"/>
      <c r="E29" s="445"/>
      <c r="F29" s="445"/>
      <c r="G29" s="445"/>
      <c r="H29" s="448"/>
      <c r="I29" s="451"/>
      <c r="J29" s="454"/>
      <c r="K29" s="439"/>
      <c r="L29" s="439"/>
      <c r="M29" s="442"/>
      <c r="N29" s="439"/>
      <c r="O29" s="432"/>
      <c r="P29" s="432"/>
      <c r="Q29" s="432"/>
      <c r="R29" s="432"/>
      <c r="S29" s="432"/>
      <c r="T29" s="436"/>
    </row>
  </sheetData>
  <mergeCells count="99">
    <mergeCell ref="T25:T29"/>
    <mergeCell ref="L25:L29"/>
    <mergeCell ref="M25:M29"/>
    <mergeCell ref="N25:N29"/>
    <mergeCell ref="O25:O29"/>
    <mergeCell ref="P25:P29"/>
    <mergeCell ref="Q25:Q29"/>
    <mergeCell ref="S20:S24"/>
    <mergeCell ref="F25:F29"/>
    <mergeCell ref="G25:G29"/>
    <mergeCell ref="H25:H29"/>
    <mergeCell ref="I25:I29"/>
    <mergeCell ref="J25:J29"/>
    <mergeCell ref="R25:R29"/>
    <mergeCell ref="S25:S2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30:J1048576">
    <cfRule type="containsText" dxfId="275" priority="221" operator="containsText" text="1- Bajo">
      <formula>NOT(ISERROR(SEARCH("1- Bajo",A7)))</formula>
    </cfRule>
    <cfRule type="containsText" dxfId="274" priority="219" operator="containsText" text="3- Bajo">
      <formula>NOT(ISERROR(SEARCH("3- Bajo",A7)))</formula>
    </cfRule>
    <cfRule type="containsText" dxfId="273" priority="220" operator="containsText" text="4- Bajo">
      <formula>NOT(ISERROR(SEARCH("4- Bajo",A7)))</formula>
    </cfRule>
  </conditionalFormatting>
  <conditionalFormatting sqref="A10:I10 A25:H25">
    <cfRule type="containsText" dxfId="272" priority="179" operator="containsText" text="1- Bajo">
      <formula>NOT(ISERROR(SEARCH("1- Bajo",A10)))</formula>
    </cfRule>
    <cfRule type="containsText" dxfId="271" priority="175" operator="containsText" text="6- Moderado">
      <formula>NOT(ISERROR(SEARCH("6- Moderado",A10)))</formula>
    </cfRule>
    <cfRule type="containsText" dxfId="270" priority="174" operator="containsText" text="3- Moderado">
      <formula>NOT(ISERROR(SEARCH("3- Moderado",A10)))</formula>
    </cfRule>
    <cfRule type="containsText" dxfId="269" priority="178" operator="containsText" text="4- Bajo">
      <formula>NOT(ISERROR(SEARCH("4- Bajo",A10)))</formula>
    </cfRule>
    <cfRule type="containsText" dxfId="268" priority="177" operator="containsText" text="3- Bajo">
      <formula>NOT(ISERROR(SEARCH("3- Bajo",A10)))</formula>
    </cfRule>
    <cfRule type="containsText" dxfId="267" priority="176" operator="containsText" text="4- Moderado">
      <formula>NOT(ISERROR(SEARCH("4- Moderado",A10)))</formula>
    </cfRule>
  </conditionalFormatting>
  <conditionalFormatting sqref="A15:I15">
    <cfRule type="containsText" dxfId="266" priority="105" operator="containsText" text="1- Bajo">
      <formula>NOT(ISERROR(SEARCH("1- Bajo",A15)))</formula>
    </cfRule>
    <cfRule type="containsText" dxfId="265" priority="100" operator="containsText" text="3- Moderado">
      <formula>NOT(ISERROR(SEARCH("3- Moderado",A15)))</formula>
    </cfRule>
    <cfRule type="containsText" dxfId="264" priority="104" operator="containsText" text="4- Bajo">
      <formula>NOT(ISERROR(SEARCH("4- Bajo",A15)))</formula>
    </cfRule>
    <cfRule type="containsText" dxfId="263" priority="101" operator="containsText" text="6- Moderado">
      <formula>NOT(ISERROR(SEARCH("6- Moderado",A15)))</formula>
    </cfRule>
    <cfRule type="containsText" dxfId="262" priority="103" operator="containsText" text="3- Bajo">
      <formula>NOT(ISERROR(SEARCH("3- Bajo",A15)))</formula>
    </cfRule>
    <cfRule type="containsText" dxfId="261" priority="102" operator="containsText" text="4- Moderado">
      <formula>NOT(ISERROR(SEARCH("4- Moderado",A15)))</formula>
    </cfRule>
  </conditionalFormatting>
  <conditionalFormatting sqref="A20:I20">
    <cfRule type="containsText" dxfId="260" priority="44" operator="containsText" text="3- Moderado">
      <formula>NOT(ISERROR(SEARCH("3- Moderado",A20)))</formula>
    </cfRule>
    <cfRule type="containsText" dxfId="259" priority="49" operator="containsText" text="1- Bajo">
      <formula>NOT(ISERROR(SEARCH("1- Bajo",A20)))</formula>
    </cfRule>
    <cfRule type="containsText" dxfId="258" priority="48" operator="containsText" text="4- Bajo">
      <formula>NOT(ISERROR(SEARCH("4- Bajo",A20)))</formula>
    </cfRule>
    <cfRule type="containsText" dxfId="257" priority="47" operator="containsText" text="3- Bajo">
      <formula>NOT(ISERROR(SEARCH("3- Bajo",A20)))</formula>
    </cfRule>
    <cfRule type="containsText" dxfId="256" priority="46" operator="containsText" text="4- Moderado">
      <formula>NOT(ISERROR(SEARCH("4- Moderado",A20)))</formula>
    </cfRule>
    <cfRule type="containsText" dxfId="255" priority="45" operator="containsText" text="6- Moderado">
      <formula>NOT(ISERROR(SEARCH("6- Moderado",A20)))</formula>
    </cfRule>
  </conditionalFormatting>
  <conditionalFormatting sqref="D8:J8">
    <cfRule type="containsText" dxfId="254" priority="210" operator="containsText" text="6- Moderado">
      <formula>NOT(ISERROR(SEARCH("6- Moderado",D8)))</formula>
    </cfRule>
    <cfRule type="containsText" dxfId="253" priority="209" operator="containsText" text="3- Moderado">
      <formula>NOT(ISERROR(SEARCH("3- Moderado",D8)))</formula>
    </cfRule>
    <cfRule type="containsText" dxfId="252" priority="211" operator="containsText" text="4- Moderado">
      <formula>NOT(ISERROR(SEARCH("4- Moderado",D8)))</formula>
    </cfRule>
    <cfRule type="containsText" dxfId="251" priority="215" operator="containsText" text="1- Bajo">
      <formula>NOT(ISERROR(SEARCH("1- Bajo",D8)))</formula>
    </cfRule>
    <cfRule type="containsText" dxfId="250" priority="212" operator="containsText" text="3- Bajo">
      <formula>NOT(ISERROR(SEARCH("3- Bajo",D8)))</formula>
    </cfRule>
    <cfRule type="containsText" dxfId="249" priority="213" operator="containsText" text="4- Bajo">
      <formula>NOT(ISERROR(SEARCH("4- Bajo",D8)))</formula>
    </cfRule>
  </conditionalFormatting>
  <conditionalFormatting sqref="H10:H14 H25:H29">
    <cfRule type="containsText" dxfId="248" priority="144" operator="containsText" text="Muy Baja">
      <formula>NOT(ISERROR(SEARCH("Muy Baja",H10)))</formula>
    </cfRule>
    <cfRule type="containsText" dxfId="247" priority="139" operator="containsText" text="Muy Alta">
      <formula>NOT(ISERROR(SEARCH("Muy Alta",H10)))</formula>
    </cfRule>
    <cfRule type="containsText" dxfId="246" priority="138" operator="containsText" text="Alta">
      <formula>NOT(ISERROR(SEARCH("Alta",H10)))</formula>
    </cfRule>
    <cfRule type="containsText" dxfId="245" priority="147" operator="containsText" text="Alta">
      <formula>NOT(ISERROR(SEARCH("Alta",H10)))</formula>
    </cfRule>
    <cfRule type="containsText" dxfId="244" priority="149" operator="containsText" text="Muy Alta">
      <formula>NOT(ISERROR(SEARCH("Muy Alta",H10)))</formula>
    </cfRule>
    <cfRule type="containsText" dxfId="243" priority="146" operator="containsText" text="Media">
      <formula>NOT(ISERROR(SEARCH("Media",H10)))</formula>
    </cfRule>
    <cfRule type="containsText" dxfId="242" priority="145" operator="containsText" text="Baja">
      <formula>NOT(ISERROR(SEARCH("Baja",H10)))</formula>
    </cfRule>
  </conditionalFormatting>
  <conditionalFormatting sqref="H10:H19">
    <cfRule type="containsText" dxfId="241" priority="93" operator="containsText" text="Muy Alta">
      <formula>NOT(ISERROR(SEARCH("Muy Alta",H10)))</formula>
    </cfRule>
  </conditionalFormatting>
  <conditionalFormatting sqref="H15:H19">
    <cfRule type="containsText" dxfId="240" priority="91" operator="containsText" text="Alta">
      <formula>NOT(ISERROR(SEARCH("Alta",H15)))</formula>
    </cfRule>
    <cfRule type="containsText" dxfId="239" priority="89" operator="containsText" text="Baja">
      <formula>NOT(ISERROR(SEARCH("Baja",H15)))</formula>
    </cfRule>
    <cfRule type="containsText" dxfId="238" priority="90" operator="containsText" text="Media">
      <formula>NOT(ISERROR(SEARCH("Media",H15)))</formula>
    </cfRule>
    <cfRule type="containsText" dxfId="237" priority="88" operator="containsText" text="Muy Baja">
      <formula>NOT(ISERROR(SEARCH("Muy Baja",H15)))</formula>
    </cfRule>
    <cfRule type="containsText" dxfId="236" priority="83" operator="containsText" text="Muy Alta">
      <formula>NOT(ISERROR(SEARCH("Muy Alta",H15)))</formula>
    </cfRule>
    <cfRule type="containsText" dxfId="235" priority="82" operator="containsText" text="Alta">
      <formula>NOT(ISERROR(SEARCH("Alta",H15)))</formula>
    </cfRule>
  </conditionalFormatting>
  <conditionalFormatting sqref="H15:H29">
    <cfRule type="containsText" dxfId="234" priority="27" operator="containsText" text="Muy Alta">
      <formula>NOT(ISERROR(SEARCH("Muy Alta",H15)))</formula>
    </cfRule>
  </conditionalFormatting>
  <conditionalFormatting sqref="H20:H24">
    <cfRule type="containsText" dxfId="233" priority="23" operator="containsText" text="Baja">
      <formula>NOT(ISERROR(SEARCH("Baja",H20)))</formula>
    </cfRule>
    <cfRule type="containsText" dxfId="232" priority="25" operator="containsText" text="Alta">
      <formula>NOT(ISERROR(SEARCH("Alta",H20)))</formula>
    </cfRule>
    <cfRule type="containsText" dxfId="231" priority="24" operator="containsText" text="Media">
      <formula>NOT(ISERROR(SEARCH("Media",H20)))</formula>
    </cfRule>
    <cfRule type="containsText" dxfId="230" priority="22" operator="containsText" text="Muy Baja">
      <formula>NOT(ISERROR(SEARCH("Muy Baja",H20)))</formula>
    </cfRule>
    <cfRule type="containsText" dxfId="229" priority="17" operator="containsText" text="Muy Alta">
      <formula>NOT(ISERROR(SEARCH("Muy Alta",H20)))</formula>
    </cfRule>
    <cfRule type="containsText" dxfId="228" priority="15" operator="containsText" text="Muy Alta">
      <formula>NOT(ISERROR(SEARCH("Muy Alta",H20)))</formula>
    </cfRule>
    <cfRule type="containsText" dxfId="227" priority="16" operator="containsText" text="Alta">
      <formula>NOT(ISERROR(SEARCH("Alta",H20)))</formula>
    </cfRule>
  </conditionalFormatting>
  <conditionalFormatting sqref="H30:J1048576 A7:B7 H7">
    <cfRule type="containsText" dxfId="226" priority="216" operator="containsText" text="3- Moderado">
      <formula>NOT(ISERROR(SEARCH("3- Moderado",A7)))</formula>
    </cfRule>
    <cfRule type="containsText" dxfId="225" priority="217" operator="containsText" text="6- Moderado">
      <formula>NOT(ISERROR(SEARCH("6- Moderado",A7)))</formula>
    </cfRule>
    <cfRule type="containsText" dxfId="224" priority="218" operator="containsText" text="4- Moderado">
      <formula>NOT(ISERROR(SEARCH("4- Moderado",A7)))</formula>
    </cfRule>
  </conditionalFormatting>
  <conditionalFormatting sqref="I10:I29">
    <cfRule type="containsText" dxfId="223" priority="21" operator="containsText" text="Leve">
      <formula>NOT(ISERROR(SEARCH("Leve",I10)))</formula>
    </cfRule>
    <cfRule type="containsText" dxfId="222" priority="19" operator="containsText" text="Mayor">
      <formula>NOT(ISERROR(SEARCH("Mayor",I10)))</formula>
    </cfRule>
    <cfRule type="containsText" dxfId="221" priority="18" operator="containsText" text="Catastrófico">
      <formula>NOT(ISERROR(SEARCH("Catastrófico",I10)))</formula>
    </cfRule>
    <cfRule type="containsText" dxfId="220" priority="20" operator="containsText" text="Menor">
      <formula>NOT(ISERROR(SEARCH("Menor",I10)))</formula>
    </cfRule>
    <cfRule type="containsText" dxfId="219" priority="26" operator="containsText" text="Moderado">
      <formula>NOT(ISERROR(SEARCH("Moderado",I10)))</formula>
    </cfRule>
  </conditionalFormatting>
  <conditionalFormatting sqref="I25">
    <cfRule type="containsText" dxfId="218" priority="59" operator="containsText" text="3- Bajo">
      <formula>NOT(ISERROR(SEARCH("3- Bajo",I25)))</formula>
    </cfRule>
    <cfRule type="containsText" dxfId="217" priority="60" operator="containsText" text="4- Bajo">
      <formula>NOT(ISERROR(SEARCH("4- Bajo",I25)))</formula>
    </cfRule>
    <cfRule type="containsText" dxfId="216" priority="61" operator="containsText" text="1- Bajo">
      <formula>NOT(ISERROR(SEARCH("1- Bajo",I25)))</formula>
    </cfRule>
    <cfRule type="containsText" dxfId="215" priority="56" operator="containsText" text="3- Moderado">
      <formula>NOT(ISERROR(SEARCH("3- Moderado",I25)))</formula>
    </cfRule>
    <cfRule type="containsText" dxfId="214" priority="57" operator="containsText" text="6- Moderado">
      <formula>NOT(ISERROR(SEARCH("6- Moderado",I25)))</formula>
    </cfRule>
    <cfRule type="containsText" dxfId="213" priority="58" operator="containsText" text="4- Moderado">
      <formula>NOT(ISERROR(SEARCH("4- Moderado",I25)))</formula>
    </cfRule>
  </conditionalFormatting>
  <conditionalFormatting sqref="J8 J30:J1048576">
    <cfRule type="containsText" dxfId="212" priority="203" operator="containsText" text="12- Alto">
      <formula>NOT(ISERROR(SEARCH("12- Alto",J8)))</formula>
    </cfRule>
    <cfRule type="containsText" dxfId="211" priority="205" operator="containsText" text="9- Alto">
      <formula>NOT(ISERROR(SEARCH("9- Alto",J8)))</formula>
    </cfRule>
    <cfRule type="containsText" dxfId="210" priority="204" operator="containsText" text="10- Alto">
      <formula>NOT(ISERROR(SEARCH("10- Alto",J8)))</formula>
    </cfRule>
    <cfRule type="containsText" dxfId="209" priority="207" operator="containsText" text="5- Alto">
      <formula>NOT(ISERROR(SEARCH("5- Alto",J8)))</formula>
    </cfRule>
    <cfRule type="containsText" dxfId="208" priority="199" operator="containsText" text="20- Extremo">
      <formula>NOT(ISERROR(SEARCH("20- Extremo",J8)))</formula>
    </cfRule>
    <cfRule type="containsText" dxfId="207" priority="200" operator="containsText" text="15- Extremo">
      <formula>NOT(ISERROR(SEARCH("15- Extremo",J8)))</formula>
    </cfRule>
    <cfRule type="containsText" dxfId="206" priority="201" operator="containsText" text="10- Extremo">
      <formula>NOT(ISERROR(SEARCH("10- Extremo",J8)))</formula>
    </cfRule>
    <cfRule type="containsText" dxfId="205" priority="202" operator="containsText" text="5- Extremo">
      <formula>NOT(ISERROR(SEARCH("5- Extremo",J8)))</formula>
    </cfRule>
    <cfRule type="containsText" dxfId="204" priority="214" operator="containsText" text="2- Bajo">
      <formula>NOT(ISERROR(SEARCH("2- Bajo",J8)))</formula>
    </cfRule>
    <cfRule type="containsText" dxfId="203" priority="198" operator="containsText" text="25- Extremo">
      <formula>NOT(ISERROR(SEARCH("25- Extremo",J8)))</formula>
    </cfRule>
    <cfRule type="containsText" dxfId="202" priority="208" operator="containsText" text="4- Alto">
      <formula>NOT(ISERROR(SEARCH("4- Alto",J8)))</formula>
    </cfRule>
    <cfRule type="containsText" dxfId="201" priority="206" operator="containsText" text="8- Alto">
      <formula>NOT(ISERROR(SEARCH("8- Alto",J8)))</formula>
    </cfRule>
  </conditionalFormatting>
  <conditionalFormatting sqref="J10:J14">
    <cfRule type="colorScale" priority="226">
      <colorScale>
        <cfvo type="min"/>
        <cfvo type="max"/>
        <color rgb="FFFF7128"/>
        <color rgb="FFFFEF9C"/>
      </colorScale>
    </cfRule>
  </conditionalFormatting>
  <conditionalFormatting sqref="J10:J29">
    <cfRule type="containsText" dxfId="200" priority="42" operator="containsText" text="Extremo">
      <formula>NOT(ISERROR(SEARCH("Extremo",J10)))</formula>
    </cfRule>
    <cfRule type="containsText" dxfId="199" priority="40" operator="containsText" text="Moderado">
      <formula>NOT(ISERROR(SEARCH("Moderado",J10)))</formula>
    </cfRule>
    <cfRule type="containsText" dxfId="198" priority="11" operator="containsText" text="Moderado">
      <formula>NOT(ISERROR(SEARCH("Moderado",J10)))</formula>
    </cfRule>
    <cfRule type="containsText" dxfId="197" priority="10" operator="containsText" text="Extremo">
      <formula>NOT(ISERROR(SEARCH("Extremo",J10)))</formula>
    </cfRule>
    <cfRule type="containsText" dxfId="196" priority="9" operator="containsText" text="Bajo">
      <formula>NOT(ISERROR(SEARCH("Bajo",J10)))</formula>
    </cfRule>
    <cfRule type="containsText" dxfId="195" priority="39" operator="containsText" text="Bajo">
      <formula>NOT(ISERROR(SEARCH("Bajo",J10)))</formula>
    </cfRule>
    <cfRule type="containsText" dxfId="194" priority="41" operator="containsText" text="Alto">
      <formula>NOT(ISERROR(SEARCH("Alto",J10)))</formula>
    </cfRule>
  </conditionalFormatting>
  <conditionalFormatting sqref="J15:J19">
    <cfRule type="colorScale" priority="237">
      <colorScale>
        <cfvo type="min"/>
        <cfvo type="max"/>
        <color rgb="FFFF7128"/>
        <color rgb="FFFFEF9C"/>
      </colorScale>
    </cfRule>
  </conditionalFormatting>
  <conditionalFormatting sqref="J20:J29">
    <cfRule type="colorScale" priority="43">
      <colorScale>
        <cfvo type="min"/>
        <cfvo type="max"/>
        <color rgb="FFFF7128"/>
        <color rgb="FFFFEF9C"/>
      </colorScale>
    </cfRule>
  </conditionalFormatting>
  <conditionalFormatting sqref="K10:K29">
    <cfRule type="containsText" dxfId="193" priority="13" operator="containsText" text="Media">
      <formula>NOT(ISERROR(SEARCH("Media",K10)))</formula>
    </cfRule>
    <cfRule type="containsText" dxfId="192" priority="8" operator="containsText" text="Muy Baja">
      <formula>NOT(ISERROR(SEARCH("Muy Baja",K10)))</formula>
    </cfRule>
    <cfRule type="containsText" dxfId="191" priority="6" operator="containsText" text="Alta">
      <formula>NOT(ISERROR(SEARCH("Alta",K10)))</formula>
    </cfRule>
    <cfRule type="containsText" dxfId="190" priority="5" operator="containsText" text="Muy Alta">
      <formula>NOT(ISERROR(SEARCH("Muy Alta",K10)))</formula>
    </cfRule>
    <cfRule type="containsText" dxfId="189" priority="7" operator="containsText" text="Baja">
      <formula>NOT(ISERROR(SEARCH("Baja",K10)))</formula>
    </cfRule>
  </conditionalFormatting>
  <conditionalFormatting sqref="K10:L10">
    <cfRule type="containsText" dxfId="188" priority="195" operator="containsText" text="3- Bajo">
      <formula>NOT(ISERROR(SEARCH("3- Bajo",K10)))</formula>
    </cfRule>
    <cfRule type="containsText" dxfId="187" priority="194" operator="containsText" text="4- Moderado">
      <formula>NOT(ISERROR(SEARCH("4- Moderado",K10)))</formula>
    </cfRule>
    <cfRule type="containsText" dxfId="186" priority="193" operator="containsText" text="6- Moderado">
      <formula>NOT(ISERROR(SEARCH("6- Moderado",K10)))</formula>
    </cfRule>
    <cfRule type="containsText" dxfId="185" priority="197" operator="containsText" text="1- Bajo">
      <formula>NOT(ISERROR(SEARCH("1- Bajo",K10)))</formula>
    </cfRule>
    <cfRule type="containsText" dxfId="184" priority="196" operator="containsText" text="4- Bajo">
      <formula>NOT(ISERROR(SEARCH("4- Bajo",K10)))</formula>
    </cfRule>
    <cfRule type="containsText" dxfId="183" priority="192" operator="containsText" text="3- Moderado">
      <formula>NOT(ISERROR(SEARCH("3- Moderado",K10)))</formula>
    </cfRule>
  </conditionalFormatting>
  <conditionalFormatting sqref="K15:L15">
    <cfRule type="containsText" dxfId="182" priority="123" operator="containsText" text="1- Bajo">
      <formula>NOT(ISERROR(SEARCH("1- Bajo",K15)))</formula>
    </cfRule>
    <cfRule type="containsText" dxfId="181" priority="118" operator="containsText" text="3- Moderado">
      <formula>NOT(ISERROR(SEARCH("3- Moderado",K15)))</formula>
    </cfRule>
    <cfRule type="containsText" dxfId="180" priority="119" operator="containsText" text="6- Moderado">
      <formula>NOT(ISERROR(SEARCH("6- Moderado",K15)))</formula>
    </cfRule>
    <cfRule type="containsText" dxfId="179" priority="120" operator="containsText" text="4- Moderado">
      <formula>NOT(ISERROR(SEARCH("4- Moderado",K15)))</formula>
    </cfRule>
    <cfRule type="containsText" dxfId="178" priority="121" operator="containsText" text="3- Bajo">
      <formula>NOT(ISERROR(SEARCH("3- Bajo",K15)))</formula>
    </cfRule>
    <cfRule type="containsText" dxfId="177" priority="122" operator="containsText" text="4- Bajo">
      <formula>NOT(ISERROR(SEARCH("4- Bajo",K15)))</formula>
    </cfRule>
  </conditionalFormatting>
  <conditionalFormatting sqref="K20:L20 K25:L25">
    <cfRule type="containsText" dxfId="176" priority="62" operator="containsText" text="3- Moderado">
      <formula>NOT(ISERROR(SEARCH("3- Moderado",K20)))</formula>
    </cfRule>
    <cfRule type="containsText" dxfId="175" priority="63" operator="containsText" text="6- Moderado">
      <formula>NOT(ISERROR(SEARCH("6- Moderado",K20)))</formula>
    </cfRule>
    <cfRule type="containsText" dxfId="174" priority="64" operator="containsText" text="4- Moderado">
      <formula>NOT(ISERROR(SEARCH("4- Moderado",K20)))</formula>
    </cfRule>
    <cfRule type="containsText" dxfId="173" priority="65" operator="containsText" text="3- Bajo">
      <formula>NOT(ISERROR(SEARCH("3- Bajo",K20)))</formula>
    </cfRule>
    <cfRule type="containsText" dxfId="172" priority="66" operator="containsText" text="4- Bajo">
      <formula>NOT(ISERROR(SEARCH("4- Bajo",K20)))</formula>
    </cfRule>
    <cfRule type="containsText" dxfId="171" priority="67" operator="containsText" text="1- Bajo">
      <formula>NOT(ISERROR(SEARCH("1- Bajo",K20)))</formula>
    </cfRule>
  </conditionalFormatting>
  <conditionalFormatting sqref="K8:M8">
    <cfRule type="containsText" dxfId="170" priority="161" operator="containsText" text="1- Bajo">
      <formula>NOT(ISERROR(SEARCH("1- Bajo",K8)))</formula>
    </cfRule>
    <cfRule type="containsText" dxfId="169" priority="160" operator="containsText" text="4- Bajo">
      <formula>NOT(ISERROR(SEARCH("4- Bajo",K8)))</formula>
    </cfRule>
    <cfRule type="containsText" dxfId="168" priority="159" operator="containsText" text="3- Bajo">
      <formula>NOT(ISERROR(SEARCH("3- Bajo",K8)))</formula>
    </cfRule>
    <cfRule type="containsText" dxfId="167" priority="158" operator="containsText" text="4- Moderado">
      <formula>NOT(ISERROR(SEARCH("4- Moderado",K8)))</formula>
    </cfRule>
    <cfRule type="containsText" dxfId="166" priority="157" operator="containsText" text="6- Moderado">
      <formula>NOT(ISERROR(SEARCH("6- Moderado",K8)))</formula>
    </cfRule>
    <cfRule type="containsText" dxfId="165" priority="156" operator="containsText" text="3- Moderado">
      <formula>NOT(ISERROR(SEARCH("3- Moderado",K8)))</formula>
    </cfRule>
  </conditionalFormatting>
  <conditionalFormatting sqref="L10:L29">
    <cfRule type="containsText" dxfId="164" priority="2" operator="containsText" text="Mayor">
      <formula>NOT(ISERROR(SEARCH("Mayor",L10)))</formula>
    </cfRule>
    <cfRule type="containsText" dxfId="163" priority="3" operator="containsText" text="Menor">
      <formula>NOT(ISERROR(SEARCH("Menor",L10)))</formula>
    </cfRule>
    <cfRule type="containsText" dxfId="162" priority="4" operator="containsText" text="Leve">
      <formula>NOT(ISERROR(SEARCH("Leve",L10)))</formula>
    </cfRule>
    <cfRule type="containsText" dxfId="161" priority="1" operator="containsText" text="Catastrófico">
      <formula>NOT(ISERROR(SEARCH("Catastrófico",L10)))</formula>
    </cfRule>
  </conditionalFormatting>
  <conditionalFormatting sqref="L10:M29">
    <cfRule type="containsText" dxfId="160" priority="12" operator="containsText" text="Moderado">
      <formula>NOT(ISERROR(SEARCH("Moderado",L10)))</formula>
    </cfRule>
  </conditionalFormatting>
  <conditionalFormatting sqref="M10:M14">
    <cfRule type="colorScale" priority="232">
      <colorScale>
        <cfvo type="min"/>
        <cfvo type="max"/>
        <color rgb="FFFF7128"/>
        <color rgb="FFFFEF9C"/>
      </colorScale>
    </cfRule>
  </conditionalFormatting>
  <conditionalFormatting sqref="M10:M29">
    <cfRule type="containsText" dxfId="159" priority="37" operator="containsText" text="Extremo">
      <formula>NOT(ISERROR(SEARCH("Extremo",M10)))</formula>
    </cfRule>
    <cfRule type="containsText" dxfId="158" priority="36" operator="containsText" text="Alto">
      <formula>NOT(ISERROR(SEARCH("Alto",M10)))</formula>
    </cfRule>
    <cfRule type="containsText" dxfId="157" priority="35" operator="containsText" text="Moderado">
      <formula>NOT(ISERROR(SEARCH("Moderado",M10)))</formula>
    </cfRule>
    <cfRule type="containsText" dxfId="156" priority="34" operator="containsText" text="Bajo">
      <formula>NOT(ISERROR(SEARCH("Bajo",M10)))</formula>
    </cfRule>
  </conditionalFormatting>
  <conditionalFormatting sqref="M15:M19">
    <cfRule type="colorScale" priority="243">
      <colorScale>
        <cfvo type="min"/>
        <cfvo type="max"/>
        <color rgb="FFFF7128"/>
        <color rgb="FFFFEF9C"/>
      </colorScale>
    </cfRule>
  </conditionalFormatting>
  <conditionalFormatting sqref="M20:M29">
    <cfRule type="colorScale" priority="38">
      <colorScale>
        <cfvo type="min"/>
        <cfvo type="max"/>
        <color rgb="FFFF7128"/>
        <color rgb="FFFFEF9C"/>
      </colorScale>
    </cfRule>
  </conditionalFormatting>
  <conditionalFormatting sqref="N10">
    <cfRule type="containsText" dxfId="155" priority="150" operator="containsText" text="3- Moderado">
      <formula>NOT(ISERROR(SEARCH("3- Moderado",N10)))</formula>
    </cfRule>
    <cfRule type="containsText" dxfId="154" priority="151" operator="containsText" text="6- Moderado">
      <formula>NOT(ISERROR(SEARCH("6- Moderado",N10)))</formula>
    </cfRule>
    <cfRule type="containsText" dxfId="153" priority="152" operator="containsText" text="4- Moderado">
      <formula>NOT(ISERROR(SEARCH("4- Moderado",N10)))</formula>
    </cfRule>
    <cfRule type="containsText" dxfId="152" priority="153" operator="containsText" text="3- Bajo">
      <formula>NOT(ISERROR(SEARCH("3- Bajo",N10)))</formula>
    </cfRule>
    <cfRule type="containsText" dxfId="151" priority="154" operator="containsText" text="4- Bajo">
      <formula>NOT(ISERROR(SEARCH("4- Bajo",N10)))</formula>
    </cfRule>
    <cfRule type="containsText" dxfId="150" priority="155" operator="containsText" text="1- Bajo">
      <formula>NOT(ISERROR(SEARCH("1- Bajo",N10)))</formula>
    </cfRule>
  </conditionalFormatting>
  <conditionalFormatting sqref="N15">
    <cfRule type="containsText" dxfId="149" priority="99" operator="containsText" text="1- Bajo">
      <formula>NOT(ISERROR(SEARCH("1- Bajo",N15)))</formula>
    </cfRule>
    <cfRule type="containsText" dxfId="148" priority="94" operator="containsText" text="3- Moderado">
      <formula>NOT(ISERROR(SEARCH("3- Moderado",N15)))</formula>
    </cfRule>
    <cfRule type="containsText" dxfId="147" priority="98" operator="containsText" text="4- Bajo">
      <formula>NOT(ISERROR(SEARCH("4- Bajo",N15)))</formula>
    </cfRule>
    <cfRule type="containsText" dxfId="146" priority="95" operator="containsText" text="6- Moderado">
      <formula>NOT(ISERROR(SEARCH("6- Moderado",N15)))</formula>
    </cfRule>
    <cfRule type="containsText" dxfId="145" priority="97" operator="containsText" text="3- Bajo">
      <formula>NOT(ISERROR(SEARCH("3- Bajo",N15)))</formula>
    </cfRule>
    <cfRule type="containsText" dxfId="144" priority="96" operator="containsText" text="4- Moderado">
      <formula>NOT(ISERROR(SEARCH("4- Moderado",N15)))</formula>
    </cfRule>
  </conditionalFormatting>
  <conditionalFormatting sqref="N20 N25">
    <cfRule type="containsText" dxfId="143" priority="28" operator="containsText" text="3- Moderado">
      <formula>NOT(ISERROR(SEARCH("3- Moderado",N20)))</formula>
    </cfRule>
    <cfRule type="containsText" dxfId="142" priority="29" operator="containsText" text="6- Moderado">
      <formula>NOT(ISERROR(SEARCH("6- Moderado",N20)))</formula>
    </cfRule>
    <cfRule type="containsText" dxfId="141" priority="30" operator="containsText" text="4- Moderado">
      <formula>NOT(ISERROR(SEARCH("4- Moderado",N20)))</formula>
    </cfRule>
    <cfRule type="containsText" dxfId="140" priority="31" operator="containsText" text="3- Bajo">
      <formula>NOT(ISERROR(SEARCH("3- Bajo",N20)))</formula>
    </cfRule>
    <cfRule type="containsText" dxfId="139" priority="32" operator="containsText" text="4- Bajo">
      <formula>NOT(ISERROR(SEARCH("4- Bajo",N20)))</formula>
    </cfRule>
    <cfRule type="containsText" dxfId="138" priority="33" operator="containsText" text="1- Bajo">
      <formula>NOT(ISERROR(SEARCH("1- Bajo",N20)))</formula>
    </cfRule>
  </conditionalFormatting>
  <dataValidations count="7">
    <dataValidation allowBlank="1" showInputMessage="1" showErrorMessage="1" prompt="seleccionar si el responsable de ejecutar las acciones es el nivel central" sqref="Q8" xr:uid="{00000000-0002-0000-1000-000000000000}"/>
    <dataValidation allowBlank="1" showInputMessage="1" showErrorMessage="1" prompt="Seleccionar si el responsable es el responsable de las acciones es el nivel central" sqref="P7:P8" xr:uid="{00000000-0002-0000-1000-000001000000}"/>
    <dataValidation allowBlank="1" showInputMessage="1" showErrorMessage="1" prompt="Describir las actividades que se van a desarrollar para el proyecto" sqref="O7" xr:uid="{00000000-0002-0000-1000-000002000000}"/>
    <dataValidation allowBlank="1" showInputMessage="1" showErrorMessage="1" prompt="El grado de afectación puede ser " sqref="I8" xr:uid="{00000000-0002-0000-1000-000003000000}"/>
    <dataValidation allowBlank="1" showInputMessage="1" showErrorMessage="1" prompt="Que tan factible es que materialize el riesgo?" sqref="H8" xr:uid="{00000000-0002-0000-10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5000000}"/>
    <dataValidation allowBlank="1" showInputMessage="1" showErrorMessage="1" prompt="Seleccionar el tipo de riesgo teniendo en cuenta que  factor organizaconal afecta. Ver explicacion en hoja " sqref="E8" xr:uid="{00000000-0002-0000-10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sheetPr>
  <dimension ref="A1:JR29"/>
  <sheetViews>
    <sheetView topLeftCell="H6" zoomScale="80" zoomScaleNormal="80" workbookViewId="0">
      <pane ySplit="3" topLeftCell="A21" activePane="bottomLeft" state="frozen"/>
      <selection activeCell="A6" sqref="A6"/>
      <selection pane="bottomLeft" activeCell="H20" sqref="H20:H24"/>
    </sheetView>
  </sheetViews>
  <sheetFormatPr baseColWidth="10" defaultColWidth="11.42578125" defaultRowHeight="15"/>
  <cols>
    <col min="1" max="2" width="18.42578125" style="77" customWidth="1"/>
    <col min="3" max="3" width="15.5703125" customWidth="1"/>
    <col min="4" max="4" width="40.71093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97.85546875" customWidth="1"/>
    <col min="16" max="16" width="16.5703125" customWidth="1"/>
    <col min="17" max="17" width="14.28515625" customWidth="1"/>
    <col min="18" max="18" width="17.85546875" customWidth="1"/>
    <col min="19" max="19" width="15.140625" customWidth="1"/>
    <col min="20" max="20" width="42.7109375" customWidth="1"/>
    <col min="21" max="176" width="11.42578125" style="6"/>
  </cols>
  <sheetData>
    <row r="1" spans="1:278" s="127" customFormat="1" ht="16.5" customHeight="1">
      <c r="A1" s="395"/>
      <c r="B1" s="396"/>
      <c r="C1" s="396"/>
      <c r="D1" s="464" t="s">
        <v>406</v>
      </c>
      <c r="E1" s="464"/>
      <c r="F1" s="464"/>
      <c r="G1" s="464"/>
      <c r="H1" s="464"/>
      <c r="I1" s="464"/>
      <c r="J1" s="464"/>
      <c r="K1" s="464"/>
      <c r="L1" s="464"/>
      <c r="M1" s="464"/>
      <c r="N1" s="464"/>
      <c r="O1" s="464"/>
      <c r="P1" s="464"/>
      <c r="Q1" s="465"/>
      <c r="R1" s="377" t="s">
        <v>106</v>
      </c>
      <c r="S1" s="377"/>
      <c r="T1" s="377"/>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c r="IW1" s="126"/>
      <c r="IX1" s="126"/>
      <c r="IY1" s="126"/>
      <c r="IZ1" s="126"/>
      <c r="JA1" s="126"/>
      <c r="JB1" s="126"/>
      <c r="JC1" s="126"/>
      <c r="JD1" s="126"/>
      <c r="JE1" s="126"/>
      <c r="JF1" s="126"/>
      <c r="JG1" s="126"/>
      <c r="JH1" s="126"/>
      <c r="JI1" s="126"/>
      <c r="JJ1" s="126"/>
      <c r="JK1" s="126"/>
      <c r="JL1" s="126"/>
      <c r="JM1" s="126"/>
      <c r="JN1" s="126"/>
      <c r="JO1" s="126"/>
      <c r="JP1" s="126"/>
      <c r="JQ1" s="126"/>
      <c r="JR1" s="126"/>
    </row>
    <row r="2" spans="1:278" s="127" customFormat="1" ht="39.75" customHeight="1">
      <c r="A2" s="397"/>
      <c r="B2" s="398"/>
      <c r="C2" s="398"/>
      <c r="D2" s="466"/>
      <c r="E2" s="466"/>
      <c r="F2" s="466"/>
      <c r="G2" s="466"/>
      <c r="H2" s="466"/>
      <c r="I2" s="466"/>
      <c r="J2" s="466"/>
      <c r="K2" s="466"/>
      <c r="L2" s="466"/>
      <c r="M2" s="466"/>
      <c r="N2" s="466"/>
      <c r="O2" s="466"/>
      <c r="P2" s="466"/>
      <c r="Q2" s="467"/>
      <c r="R2" s="377"/>
      <c r="S2" s="377"/>
      <c r="T2" s="377"/>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row>
    <row r="3" spans="1:278" s="127" customFormat="1" ht="3" customHeight="1">
      <c r="A3" s="2"/>
      <c r="B3" s="2"/>
      <c r="C3" s="168"/>
      <c r="D3" s="466"/>
      <c r="E3" s="466"/>
      <c r="F3" s="466"/>
      <c r="G3" s="466"/>
      <c r="H3" s="466"/>
      <c r="I3" s="466"/>
      <c r="J3" s="466"/>
      <c r="K3" s="466"/>
      <c r="L3" s="466"/>
      <c r="M3" s="466"/>
      <c r="N3" s="466"/>
      <c r="O3" s="466"/>
      <c r="P3" s="466"/>
      <c r="Q3" s="467"/>
      <c r="R3" s="377"/>
      <c r="S3" s="377"/>
      <c r="T3" s="377"/>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row>
    <row r="4" spans="1:278" s="127" customFormat="1" ht="41.25" customHeight="1">
      <c r="A4" s="388" t="s">
        <v>107</v>
      </c>
      <c r="B4" s="389"/>
      <c r="C4" s="390"/>
      <c r="D4" s="463" t="str">
        <f>'Mapa Final'!D4</f>
        <v>Asistencia Legal</v>
      </c>
      <c r="E4" s="392"/>
      <c r="F4" s="392"/>
      <c r="G4" s="392"/>
      <c r="H4" s="392"/>
      <c r="I4" s="392"/>
      <c r="J4" s="392"/>
      <c r="K4" s="392"/>
      <c r="L4" s="392"/>
      <c r="M4" s="392"/>
      <c r="N4" s="393"/>
      <c r="O4" s="394"/>
      <c r="P4" s="394"/>
      <c r="Q4" s="394"/>
      <c r="R4" s="1"/>
      <c r="S4" s="1"/>
      <c r="T4" s="1"/>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row>
    <row r="5" spans="1:278" s="127" customFormat="1" ht="52.5" customHeight="1">
      <c r="A5" s="388" t="s">
        <v>109</v>
      </c>
      <c r="B5" s="389"/>
      <c r="C5" s="390"/>
      <c r="D5" s="391" t="str">
        <f>'Mapa Final'!D5</f>
        <v xml:space="preserve">Ejercer la representación de la Nación – Rama Judicial en los procesos judiciales y en los trámites administrativos que se requieran, adelantar los procesos disciplinarios a que haya lugar, en cumplimiento de las normas constitucionales, legales y reglamentarias.  </v>
      </c>
      <c r="E5" s="399"/>
      <c r="F5" s="399"/>
      <c r="G5" s="399"/>
      <c r="H5" s="399"/>
      <c r="I5" s="399"/>
      <c r="J5" s="399"/>
      <c r="K5" s="399"/>
      <c r="L5" s="399"/>
      <c r="M5" s="399"/>
      <c r="N5" s="400"/>
      <c r="O5" s="1"/>
      <c r="P5" s="1"/>
      <c r="Q5" s="1"/>
      <c r="R5" s="1"/>
      <c r="S5" s="1"/>
      <c r="T5" s="1"/>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c r="IW5" s="126"/>
      <c r="IX5" s="126"/>
      <c r="IY5" s="126"/>
      <c r="IZ5" s="126"/>
      <c r="JA5" s="126"/>
      <c r="JB5" s="126"/>
      <c r="JC5" s="126"/>
      <c r="JD5" s="126"/>
      <c r="JE5" s="126"/>
      <c r="JF5" s="126"/>
      <c r="JG5" s="126"/>
      <c r="JH5" s="126"/>
      <c r="JI5" s="126"/>
      <c r="JJ5" s="126"/>
      <c r="JK5" s="126"/>
      <c r="JL5" s="126"/>
      <c r="JM5" s="126"/>
      <c r="JN5" s="126"/>
      <c r="JO5" s="126"/>
      <c r="JP5" s="126"/>
      <c r="JQ5" s="126"/>
      <c r="JR5" s="126"/>
    </row>
    <row r="6" spans="1:278" s="127" customFormat="1" ht="32.25" customHeight="1" thickBot="1">
      <c r="A6" s="388" t="s">
        <v>111</v>
      </c>
      <c r="B6" s="389"/>
      <c r="C6" s="390"/>
      <c r="D6" s="391" t="str">
        <f>'Mapa Final'!D6</f>
        <v>Nivel Nacional</v>
      </c>
      <c r="E6" s="399"/>
      <c r="F6" s="399"/>
      <c r="G6" s="399"/>
      <c r="H6" s="399"/>
      <c r="I6" s="399"/>
      <c r="J6" s="399"/>
      <c r="K6" s="399"/>
      <c r="L6" s="399"/>
      <c r="M6" s="399"/>
      <c r="N6" s="400"/>
      <c r="O6" s="1"/>
      <c r="P6" s="1"/>
      <c r="Q6" s="1"/>
      <c r="R6" s="1"/>
      <c r="S6" s="1"/>
      <c r="T6" s="1"/>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c r="IV6" s="126"/>
      <c r="IW6" s="126"/>
      <c r="IX6" s="126"/>
      <c r="IY6" s="126"/>
      <c r="IZ6" s="126"/>
      <c r="JA6" s="126"/>
      <c r="JB6" s="126"/>
      <c r="JC6" s="126"/>
      <c r="JD6" s="126"/>
      <c r="JE6" s="126"/>
      <c r="JF6" s="126"/>
      <c r="JG6" s="126"/>
      <c r="JH6" s="126"/>
      <c r="JI6" s="126"/>
      <c r="JJ6" s="126"/>
      <c r="JK6" s="126"/>
      <c r="JL6" s="126"/>
      <c r="JM6" s="126"/>
      <c r="JN6" s="126"/>
      <c r="JO6" s="126"/>
      <c r="JP6" s="126"/>
      <c r="JQ6" s="126"/>
      <c r="JR6" s="126"/>
    </row>
    <row r="7" spans="1:278" s="134" customFormat="1" ht="40.5" customHeight="1" thickTop="1" thickBot="1">
      <c r="A7" s="468" t="s">
        <v>407</v>
      </c>
      <c r="B7" s="469"/>
      <c r="C7" s="469"/>
      <c r="D7" s="469"/>
      <c r="E7" s="469"/>
      <c r="F7" s="470"/>
      <c r="G7" s="141"/>
      <c r="H7" s="471" t="s">
        <v>408</v>
      </c>
      <c r="I7" s="471"/>
      <c r="J7" s="471"/>
      <c r="K7" s="471" t="s">
        <v>409</v>
      </c>
      <c r="L7" s="471"/>
      <c r="M7" s="471"/>
      <c r="N7" s="472" t="s">
        <v>410</v>
      </c>
      <c r="O7" s="473" t="s">
        <v>411</v>
      </c>
      <c r="P7" s="475" t="s">
        <v>412</v>
      </c>
      <c r="Q7" s="476"/>
      <c r="R7" s="475" t="s">
        <v>413</v>
      </c>
      <c r="S7" s="476"/>
      <c r="T7" s="477" t="s">
        <v>436</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15</v>
      </c>
      <c r="B8" s="149" t="s">
        <v>118</v>
      </c>
      <c r="C8" s="150" t="s">
        <v>43</v>
      </c>
      <c r="D8" s="142" t="s">
        <v>119</v>
      </c>
      <c r="E8" s="173" t="s">
        <v>47</v>
      </c>
      <c r="F8" s="173" t="s">
        <v>49</v>
      </c>
      <c r="G8" s="173" t="s">
        <v>51</v>
      </c>
      <c r="H8" s="143" t="s">
        <v>415</v>
      </c>
      <c r="I8" s="143" t="s">
        <v>370</v>
      </c>
      <c r="J8" s="143" t="s">
        <v>416</v>
      </c>
      <c r="K8" s="143" t="s">
        <v>415</v>
      </c>
      <c r="L8" s="143" t="s">
        <v>417</v>
      </c>
      <c r="M8" s="143" t="s">
        <v>416</v>
      </c>
      <c r="N8" s="472"/>
      <c r="O8" s="474"/>
      <c r="P8" s="144" t="s">
        <v>418</v>
      </c>
      <c r="Q8" s="144" t="s">
        <v>419</v>
      </c>
      <c r="R8" s="144" t="s">
        <v>420</v>
      </c>
      <c r="S8" s="144" t="s">
        <v>421</v>
      </c>
      <c r="T8" s="47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78"/>
      <c r="B9" s="479"/>
      <c r="C9" s="479"/>
      <c r="D9" s="479"/>
      <c r="E9" s="479"/>
      <c r="F9" s="479"/>
      <c r="G9" s="479"/>
      <c r="H9" s="479"/>
      <c r="I9" s="479"/>
      <c r="J9" s="479"/>
      <c r="K9" s="479"/>
      <c r="L9" s="479"/>
      <c r="M9" s="479"/>
      <c r="N9" s="479"/>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55">
        <f>'Mapa Final'!A10</f>
        <v>1</v>
      </c>
      <c r="B10" s="458" t="str">
        <f>'Mapa Final'!B10</f>
        <v>Incumplimiento de las actuaciones judiciales o administrativas dentro del término legal.</v>
      </c>
      <c r="C10" s="460" t="str">
        <f>'Mapa Final'!C10</f>
        <v>Incumplimiento de las metas establecidas</v>
      </c>
      <c r="D10" s="460" t="str">
        <f>'Mapa Final'!D10</f>
        <v xml:space="preserve">1. Falta de control en las actuaciones procesales o administrativas por parte de quienes están asignados a una actuación particular.
2. Alto volumen de trabajo para atender entre los empleados asignados al Área de Asistencia Legal. 
3. Ausencia de perfiles profesionales suficientes en el Área de Asistencia Legal para atender la labor de la representación de la entidad en debida forma.
4. Inoportuna o indebida notificación de la actuación a realizar.
5. Falta de control de la Coordinación de Defensa Judicial de las labores encomendadas a su cargo en relación con las actividades asignadas a los demás servidores del Área de Asistencia Legal. 
6. No agendar las diligencias programadas para la Rama Judicial.
7. Omisión en la revisión de estados que conlleve a la no programación de actuaciones en la agenda. </v>
      </c>
      <c r="E10" s="443" t="str">
        <f>'Mapa Final'!E10</f>
        <v xml:space="preserve">Falencias en la planeación y control por falta de personal y alto volumen de trabajo </v>
      </c>
      <c r="F10" s="443" t="str">
        <f>'Mapa Final'!F10</f>
        <v>Posibilidad de incumplimiento de las metas establecidas ocasionado por falencias en la planeación y control por falta de personal y alto volumen de trabajo que derivan en el vencimiento de las etapas procesales sin que exista actuación o pronunciamiento por parte de los apoderados de la Entidad.</v>
      </c>
      <c r="G10" s="443" t="str">
        <f>'Mapa Final'!G10</f>
        <v>Ejecución y Administración de Procesos</v>
      </c>
      <c r="H10" s="446" t="str">
        <f>'Mapa Final'!I10</f>
        <v>Media</v>
      </c>
      <c r="I10" s="449" t="str">
        <f>'Mapa Final'!L10</f>
        <v>Moderado</v>
      </c>
      <c r="J10" s="452" t="str">
        <f>'Mapa Final'!N10</f>
        <v>Moderado</v>
      </c>
      <c r="K10" s="437" t="str">
        <f>'Mapa Final'!AA10</f>
        <v>Baja</v>
      </c>
      <c r="L10" s="437" t="str">
        <f>'Mapa Final'!AE10</f>
        <v>Moderado</v>
      </c>
      <c r="M10" s="440" t="str">
        <f>'Mapa Final'!AG10</f>
        <v>Moderado</v>
      </c>
      <c r="N10" s="437" t="str">
        <f>'Mapa Final'!AH10</f>
        <v>Aceptar</v>
      </c>
      <c r="O10" s="434" t="s">
        <v>435</v>
      </c>
      <c r="P10" s="430"/>
      <c r="Q10" s="430" t="s">
        <v>10</v>
      </c>
      <c r="R10" s="433">
        <v>44470</v>
      </c>
      <c r="S10" s="433">
        <v>44561</v>
      </c>
      <c r="T10" s="434" t="s">
        <v>439</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56"/>
      <c r="B11" s="365"/>
      <c r="C11" s="461"/>
      <c r="D11" s="461"/>
      <c r="E11" s="444"/>
      <c r="F11" s="444"/>
      <c r="G11" s="444"/>
      <c r="H11" s="447"/>
      <c r="I11" s="450"/>
      <c r="J11" s="453"/>
      <c r="K11" s="438"/>
      <c r="L11" s="438"/>
      <c r="M11" s="441"/>
      <c r="N11" s="438"/>
      <c r="O11" s="435"/>
      <c r="P11" s="431"/>
      <c r="Q11" s="431"/>
      <c r="R11" s="431"/>
      <c r="S11" s="431"/>
      <c r="T11" s="435"/>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56"/>
      <c r="B12" s="365"/>
      <c r="C12" s="461"/>
      <c r="D12" s="461"/>
      <c r="E12" s="444"/>
      <c r="F12" s="444"/>
      <c r="G12" s="444"/>
      <c r="H12" s="447"/>
      <c r="I12" s="450"/>
      <c r="J12" s="453"/>
      <c r="K12" s="438"/>
      <c r="L12" s="438"/>
      <c r="M12" s="441"/>
      <c r="N12" s="438"/>
      <c r="O12" s="435"/>
      <c r="P12" s="431"/>
      <c r="Q12" s="431"/>
      <c r="R12" s="431"/>
      <c r="S12" s="431"/>
      <c r="T12" s="435"/>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56"/>
      <c r="B13" s="365"/>
      <c r="C13" s="461"/>
      <c r="D13" s="461"/>
      <c r="E13" s="444"/>
      <c r="F13" s="444"/>
      <c r="G13" s="444"/>
      <c r="H13" s="447"/>
      <c r="I13" s="450"/>
      <c r="J13" s="453"/>
      <c r="K13" s="438"/>
      <c r="L13" s="438"/>
      <c r="M13" s="441"/>
      <c r="N13" s="438"/>
      <c r="O13" s="435"/>
      <c r="P13" s="431"/>
      <c r="Q13" s="431"/>
      <c r="R13" s="431"/>
      <c r="S13" s="431"/>
      <c r="T13" s="43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408.75" customHeight="1" thickBot="1">
      <c r="A14" s="457"/>
      <c r="B14" s="459"/>
      <c r="C14" s="462"/>
      <c r="D14" s="462"/>
      <c r="E14" s="445"/>
      <c r="F14" s="445"/>
      <c r="G14" s="445"/>
      <c r="H14" s="448"/>
      <c r="I14" s="451"/>
      <c r="J14" s="454"/>
      <c r="K14" s="439"/>
      <c r="L14" s="439"/>
      <c r="M14" s="442"/>
      <c r="N14" s="439"/>
      <c r="O14" s="436"/>
      <c r="P14" s="432"/>
      <c r="Q14" s="432"/>
      <c r="R14" s="432"/>
      <c r="S14" s="432"/>
      <c r="T14" s="436"/>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thickBot="1">
      <c r="A15" s="455">
        <f>'Mapa Final'!A22</f>
        <v>2</v>
      </c>
      <c r="B15" s="458" t="str">
        <f>'Mapa Final'!B22</f>
        <v>Deficiencias en la calidad de la sustentación y argumentación de las actuaciones.</v>
      </c>
      <c r="C15" s="460" t="str">
        <f>'Mapa Final'!C22</f>
        <v>Incumplimiento de las metas establecidas</v>
      </c>
      <c r="D15" s="460" t="s">
        <v>426</v>
      </c>
      <c r="E15" s="443" t="str">
        <f>'Mapa Final'!E22</f>
        <v>Falencias en la implementación de directrices e insuficiencia de personal con perfiles profesionales</v>
      </c>
      <c r="F15" s="443" t="str">
        <f>'Mapa Final'!F22</f>
        <v>Posibilidad de incumplimiento de las metas establecidas ocasionado por Falencias en la implementación de directrices e insuficiencia de personal con perfiles profesionales que derivan en carencia de suficiente y razonable sustentación argumentativa en defensa de los intereses de la Rama Judicial.</v>
      </c>
      <c r="G15" s="443" t="str">
        <f>'Mapa Final'!G22</f>
        <v>Ejecución y Administración de Procesos</v>
      </c>
      <c r="H15" s="446" t="str">
        <f>'Mapa Final'!I22</f>
        <v>Media</v>
      </c>
      <c r="I15" s="449" t="str">
        <f>'Mapa Final'!L22</f>
        <v>Moderado</v>
      </c>
      <c r="J15" s="452" t="str">
        <f>'Mapa Final'!N22</f>
        <v>Moderado</v>
      </c>
      <c r="K15" s="437" t="str">
        <f>'Mapa Final'!AA22</f>
        <v>Baja</v>
      </c>
      <c r="L15" s="437" t="str">
        <f>'Mapa Final'!AE22</f>
        <v>Moderado</v>
      </c>
      <c r="M15" s="440" t="str">
        <f>'Mapa Final'!AG22</f>
        <v>Moderado</v>
      </c>
      <c r="N15" s="437" t="str">
        <f>'Mapa Final'!AH22</f>
        <v>Aceptar</v>
      </c>
      <c r="O15" s="434" t="s">
        <v>434</v>
      </c>
      <c r="P15" s="485"/>
      <c r="Q15" s="430" t="s">
        <v>10</v>
      </c>
      <c r="R15" s="433">
        <v>44470</v>
      </c>
      <c r="S15" s="433">
        <v>44561</v>
      </c>
      <c r="T15" s="434" t="s">
        <v>440</v>
      </c>
    </row>
    <row r="16" spans="1:278">
      <c r="A16" s="456"/>
      <c r="B16" s="480"/>
      <c r="C16" s="461"/>
      <c r="D16" s="461"/>
      <c r="E16" s="444"/>
      <c r="F16" s="444"/>
      <c r="G16" s="444"/>
      <c r="H16" s="447"/>
      <c r="I16" s="450"/>
      <c r="J16" s="453"/>
      <c r="K16" s="438"/>
      <c r="L16" s="438"/>
      <c r="M16" s="441"/>
      <c r="N16" s="438"/>
      <c r="O16" s="431"/>
      <c r="P16" s="486"/>
      <c r="Q16" s="431"/>
      <c r="R16" s="431"/>
      <c r="S16" s="431"/>
      <c r="T16" s="435"/>
      <c r="U16" s="482"/>
    </row>
    <row r="17" spans="1:21">
      <c r="A17" s="456"/>
      <c r="B17" s="480"/>
      <c r="C17" s="461"/>
      <c r="D17" s="461"/>
      <c r="E17" s="444"/>
      <c r="F17" s="444"/>
      <c r="G17" s="444"/>
      <c r="H17" s="447"/>
      <c r="I17" s="450"/>
      <c r="J17" s="453"/>
      <c r="K17" s="438"/>
      <c r="L17" s="438"/>
      <c r="M17" s="441"/>
      <c r="N17" s="438"/>
      <c r="O17" s="431"/>
      <c r="P17" s="486"/>
      <c r="Q17" s="431"/>
      <c r="R17" s="431"/>
      <c r="S17" s="431"/>
      <c r="T17" s="435"/>
      <c r="U17" s="483"/>
    </row>
    <row r="18" spans="1:21">
      <c r="A18" s="456"/>
      <c r="B18" s="480"/>
      <c r="C18" s="461"/>
      <c r="D18" s="461"/>
      <c r="E18" s="444"/>
      <c r="F18" s="444"/>
      <c r="G18" s="444"/>
      <c r="H18" s="447"/>
      <c r="I18" s="450"/>
      <c r="J18" s="453"/>
      <c r="K18" s="438"/>
      <c r="L18" s="438"/>
      <c r="M18" s="441"/>
      <c r="N18" s="438"/>
      <c r="O18" s="431"/>
      <c r="P18" s="486"/>
      <c r="Q18" s="431"/>
      <c r="R18" s="431"/>
      <c r="S18" s="431"/>
      <c r="T18" s="435"/>
      <c r="U18" s="483"/>
    </row>
    <row r="19" spans="1:21" ht="315.75" customHeight="1" thickBot="1">
      <c r="A19" s="457"/>
      <c r="B19" s="481"/>
      <c r="C19" s="462"/>
      <c r="D19" s="462"/>
      <c r="E19" s="445"/>
      <c r="F19" s="445"/>
      <c r="G19" s="445"/>
      <c r="H19" s="448"/>
      <c r="I19" s="451"/>
      <c r="J19" s="454"/>
      <c r="K19" s="439"/>
      <c r="L19" s="439"/>
      <c r="M19" s="442"/>
      <c r="N19" s="439"/>
      <c r="O19" s="432"/>
      <c r="P19" s="487"/>
      <c r="Q19" s="432"/>
      <c r="R19" s="432"/>
      <c r="S19" s="432"/>
      <c r="T19" s="436"/>
      <c r="U19" s="483"/>
    </row>
    <row r="20" spans="1:21" ht="15" customHeight="1" thickBot="1">
      <c r="A20" s="455">
        <v>3</v>
      </c>
      <c r="B20" s="458" t="str">
        <f>'Mapa Final'!B26</f>
        <v>Corrupción</v>
      </c>
      <c r="C20" s="460" t="str">
        <f>'Mapa Final'!C26</f>
        <v>Reputacional(Corrupción)</v>
      </c>
      <c r="D20" s="460" t="str">
        <f>'Mapa Final'!D26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3" t="str">
        <f>'Mapa Final'!E26</f>
        <v>Carencia de transparencia, imparcialidad, moralidad y ética Judicial</v>
      </c>
      <c r="F20" s="443" t="str">
        <f>'Mapa Final'!F26</f>
        <v xml:space="preserve">Posibilidad de ocurrencia de actos indebidos de  los servidores judiciales debido a la carencia de transparencia, imparcialidad, moralidad y ética Judicial </v>
      </c>
      <c r="G20" s="443" t="str">
        <f>'Mapa Final'!G26</f>
        <v>Fraude Interno</v>
      </c>
      <c r="H20" s="446" t="str">
        <f>'Mapa Final'!I26</f>
        <v>Alta</v>
      </c>
      <c r="I20" s="449" t="str">
        <f>'Mapa Final'!L26</f>
        <v>Mayor</v>
      </c>
      <c r="J20" s="452" t="str">
        <f>'Mapa Final'!N26</f>
        <v xml:space="preserve">Alto </v>
      </c>
      <c r="K20" s="437" t="str">
        <f>'Mapa Final'!AA26</f>
        <v>Media</v>
      </c>
      <c r="L20" s="437" t="str">
        <f>'Mapa Final'!AE26</f>
        <v>Moderado</v>
      </c>
      <c r="M20" s="440" t="str">
        <f>'Mapa Final'!AG26</f>
        <v>Moderado</v>
      </c>
      <c r="N20" s="437" t="str">
        <f>'Mapa Final'!AH26</f>
        <v>Aceptar</v>
      </c>
      <c r="O20" s="434" t="s">
        <v>429</v>
      </c>
      <c r="P20" s="485"/>
      <c r="Q20" s="430" t="s">
        <v>10</v>
      </c>
      <c r="R20" s="433">
        <v>44470</v>
      </c>
      <c r="S20" s="433">
        <v>44561</v>
      </c>
      <c r="T20" s="434" t="s">
        <v>430</v>
      </c>
      <c r="U20" s="484"/>
    </row>
    <row r="21" spans="1:21">
      <c r="A21" s="456"/>
      <c r="B21" s="365"/>
      <c r="C21" s="461"/>
      <c r="D21" s="461"/>
      <c r="E21" s="444"/>
      <c r="F21" s="444"/>
      <c r="G21" s="444"/>
      <c r="H21" s="447"/>
      <c r="I21" s="450"/>
      <c r="J21" s="453"/>
      <c r="K21" s="438"/>
      <c r="L21" s="438"/>
      <c r="M21" s="441"/>
      <c r="N21" s="438"/>
      <c r="O21" s="431"/>
      <c r="P21" s="486"/>
      <c r="Q21" s="431"/>
      <c r="R21" s="431"/>
      <c r="S21" s="431"/>
      <c r="T21" s="435"/>
    </row>
    <row r="22" spans="1:21">
      <c r="A22" s="456"/>
      <c r="B22" s="365"/>
      <c r="C22" s="461"/>
      <c r="D22" s="461"/>
      <c r="E22" s="444"/>
      <c r="F22" s="444"/>
      <c r="G22" s="444"/>
      <c r="H22" s="447"/>
      <c r="I22" s="450"/>
      <c r="J22" s="453"/>
      <c r="K22" s="438"/>
      <c r="L22" s="438"/>
      <c r="M22" s="441"/>
      <c r="N22" s="438"/>
      <c r="O22" s="431"/>
      <c r="P22" s="486"/>
      <c r="Q22" s="431"/>
      <c r="R22" s="431"/>
      <c r="S22" s="431"/>
      <c r="T22" s="435"/>
    </row>
    <row r="23" spans="1:21">
      <c r="A23" s="456"/>
      <c r="B23" s="365"/>
      <c r="C23" s="461"/>
      <c r="D23" s="461"/>
      <c r="E23" s="444"/>
      <c r="F23" s="444"/>
      <c r="G23" s="444"/>
      <c r="H23" s="447"/>
      <c r="I23" s="450"/>
      <c r="J23" s="453"/>
      <c r="K23" s="438"/>
      <c r="L23" s="438"/>
      <c r="M23" s="441"/>
      <c r="N23" s="438"/>
      <c r="O23" s="431"/>
      <c r="P23" s="486"/>
      <c r="Q23" s="431"/>
      <c r="R23" s="431"/>
      <c r="S23" s="431"/>
      <c r="T23" s="435"/>
    </row>
    <row r="24" spans="1:21" ht="303" customHeight="1" thickBot="1">
      <c r="A24" s="457"/>
      <c r="B24" s="459"/>
      <c r="C24" s="462"/>
      <c r="D24" s="462"/>
      <c r="E24" s="445"/>
      <c r="F24" s="445"/>
      <c r="G24" s="445"/>
      <c r="H24" s="448"/>
      <c r="I24" s="451"/>
      <c r="J24" s="454"/>
      <c r="K24" s="439"/>
      <c r="L24" s="439"/>
      <c r="M24" s="442"/>
      <c r="N24" s="439"/>
      <c r="O24" s="432"/>
      <c r="P24" s="487"/>
      <c r="Q24" s="432"/>
      <c r="R24" s="432"/>
      <c r="S24" s="432"/>
      <c r="T24" s="436"/>
    </row>
    <row r="25" spans="1:21" ht="15" customHeight="1">
      <c r="A25" s="455">
        <v>4</v>
      </c>
      <c r="B25" s="458" t="str">
        <f>'Mapa Final'!B30</f>
        <v>Interrupción o demora en el proceso de 
Asistencia legal</v>
      </c>
      <c r="C25" s="460" t="str">
        <f>'Mapa Final'!C30</f>
        <v>Incumplimiento de las metas establecidas</v>
      </c>
      <c r="D25" s="460" t="str">
        <f>'Mapa Final'!D30</f>
        <v xml:space="preserve">1. Paros/movilizaciones que afectan el proceso
2. Disturbios o hechos violentos
3.Decreto de estado de emergencia económica y social
4.Emergencias Ambientales
6. Fallas técnologicas </v>
      </c>
      <c r="E25" s="443" t="str">
        <f>'Mapa Final'!E30</f>
        <v>Sucesos de fuerza mayor que imposibilitan el cumplimiento de las actividades asociadas al proceso</v>
      </c>
      <c r="F25" s="443" t="str">
        <f>'Mapa Final'!F30</f>
        <v>Posibilidad de incumplimiento de las metas establecidas ocasionada por sucesos de fuerza mayor que imposibilitan el cumplimiento de las actividades asociadas al proceso afectando la prestación oportuna de las actividades a cargo del proceso de asistencial legal</v>
      </c>
      <c r="G25" s="443" t="str">
        <f>'Mapa Final'!G30</f>
        <v>Ejecución y Administración de Procesos</v>
      </c>
      <c r="H25" s="446" t="str">
        <f>'Mapa Final'!I30</f>
        <v>Media</v>
      </c>
      <c r="I25" s="449" t="str">
        <f>'Mapa Final'!L30</f>
        <v>Moderado</v>
      </c>
      <c r="J25" s="452" t="str">
        <f>'Mapa Final'!N30</f>
        <v>Moderado</v>
      </c>
      <c r="K25" s="437" t="str">
        <f>'Mapa Final'!AA30</f>
        <v>Baja</v>
      </c>
      <c r="L25" s="437" t="str">
        <f>'Mapa Final'!AE30</f>
        <v>Moderado</v>
      </c>
      <c r="M25" s="440" t="str">
        <f>'Mapa Final'!AG30</f>
        <v>Moderado</v>
      </c>
      <c r="N25" s="437" t="str">
        <f>'Mapa Final'!AH30</f>
        <v>Aceptar</v>
      </c>
      <c r="O25" s="434" t="s">
        <v>433</v>
      </c>
      <c r="P25" s="430"/>
      <c r="Q25" s="430" t="s">
        <v>10</v>
      </c>
      <c r="R25" s="433">
        <v>44470</v>
      </c>
      <c r="S25" s="433">
        <v>44561</v>
      </c>
      <c r="T25" s="434" t="s">
        <v>432</v>
      </c>
    </row>
    <row r="26" spans="1:21">
      <c r="A26" s="456"/>
      <c r="B26" s="365"/>
      <c r="C26" s="461"/>
      <c r="D26" s="461"/>
      <c r="E26" s="444"/>
      <c r="F26" s="444"/>
      <c r="G26" s="444"/>
      <c r="H26" s="447"/>
      <c r="I26" s="450"/>
      <c r="J26" s="453"/>
      <c r="K26" s="438"/>
      <c r="L26" s="438"/>
      <c r="M26" s="441"/>
      <c r="N26" s="438"/>
      <c r="O26" s="431"/>
      <c r="P26" s="431"/>
      <c r="Q26" s="431"/>
      <c r="R26" s="431"/>
      <c r="S26" s="431"/>
      <c r="T26" s="435"/>
    </row>
    <row r="27" spans="1:21">
      <c r="A27" s="456"/>
      <c r="B27" s="365"/>
      <c r="C27" s="461"/>
      <c r="D27" s="461"/>
      <c r="E27" s="444"/>
      <c r="F27" s="444"/>
      <c r="G27" s="444"/>
      <c r="H27" s="447"/>
      <c r="I27" s="450"/>
      <c r="J27" s="453"/>
      <c r="K27" s="438"/>
      <c r="L27" s="438"/>
      <c r="M27" s="441"/>
      <c r="N27" s="438"/>
      <c r="O27" s="431"/>
      <c r="P27" s="431"/>
      <c r="Q27" s="431"/>
      <c r="R27" s="431"/>
      <c r="S27" s="431"/>
      <c r="T27" s="435"/>
    </row>
    <row r="28" spans="1:21">
      <c r="A28" s="456"/>
      <c r="B28" s="365"/>
      <c r="C28" s="461"/>
      <c r="D28" s="461"/>
      <c r="E28" s="444"/>
      <c r="F28" s="444"/>
      <c r="G28" s="444"/>
      <c r="H28" s="447"/>
      <c r="I28" s="450"/>
      <c r="J28" s="453"/>
      <c r="K28" s="438"/>
      <c r="L28" s="438"/>
      <c r="M28" s="441"/>
      <c r="N28" s="438"/>
      <c r="O28" s="431"/>
      <c r="P28" s="431"/>
      <c r="Q28" s="431"/>
      <c r="R28" s="431"/>
      <c r="S28" s="431"/>
      <c r="T28" s="435"/>
    </row>
    <row r="29" spans="1:21" ht="117.75" customHeight="1" thickBot="1">
      <c r="A29" s="457"/>
      <c r="B29" s="459"/>
      <c r="C29" s="462"/>
      <c r="D29" s="462"/>
      <c r="E29" s="445"/>
      <c r="F29" s="445"/>
      <c r="G29" s="445"/>
      <c r="H29" s="448"/>
      <c r="I29" s="451"/>
      <c r="J29" s="454"/>
      <c r="K29" s="439"/>
      <c r="L29" s="439"/>
      <c r="M29" s="442"/>
      <c r="N29" s="439"/>
      <c r="O29" s="432"/>
      <c r="P29" s="432"/>
      <c r="Q29" s="432"/>
      <c r="R29" s="432"/>
      <c r="S29" s="432"/>
      <c r="T29" s="436"/>
    </row>
  </sheetData>
  <mergeCells count="100">
    <mergeCell ref="U16:U20"/>
    <mergeCell ref="T25:T29"/>
    <mergeCell ref="L25:L29"/>
    <mergeCell ref="M25:M29"/>
    <mergeCell ref="N25:N29"/>
    <mergeCell ref="O25:O29"/>
    <mergeCell ref="P25:P29"/>
    <mergeCell ref="Q25:Q29"/>
    <mergeCell ref="S20:S24"/>
    <mergeCell ref="R25:R29"/>
    <mergeCell ref="S25:S29"/>
    <mergeCell ref="T20:T24"/>
    <mergeCell ref="O20:O24"/>
    <mergeCell ref="F25:F29"/>
    <mergeCell ref="G25:G29"/>
    <mergeCell ref="H25:H29"/>
    <mergeCell ref="I25:I29"/>
    <mergeCell ref="J25:J29"/>
    <mergeCell ref="A25:A29"/>
    <mergeCell ref="B25:B29"/>
    <mergeCell ref="C25:C29"/>
    <mergeCell ref="D25:D29"/>
    <mergeCell ref="E25:E29"/>
    <mergeCell ref="K25:K29"/>
    <mergeCell ref="P20:P24"/>
    <mergeCell ref="Q20:Q24"/>
    <mergeCell ref="R20:R24"/>
    <mergeCell ref="T15:T19"/>
    <mergeCell ref="O15:O19"/>
    <mergeCell ref="P15:P19"/>
    <mergeCell ref="Q15:Q19"/>
    <mergeCell ref="R15:R19"/>
    <mergeCell ref="S15:S19"/>
    <mergeCell ref="K20:K24"/>
    <mergeCell ref="L20:L24"/>
    <mergeCell ref="M20:M24"/>
    <mergeCell ref="N20:N24"/>
    <mergeCell ref="A20:A24"/>
    <mergeCell ref="B20:B24"/>
    <mergeCell ref="C20:C24"/>
    <mergeCell ref="D20:D24"/>
    <mergeCell ref="E20:E24"/>
    <mergeCell ref="F20:F24"/>
    <mergeCell ref="G20:G24"/>
    <mergeCell ref="H20:H24"/>
    <mergeCell ref="I20:I24"/>
    <mergeCell ref="N15:N19"/>
    <mergeCell ref="H15:H19"/>
    <mergeCell ref="I15:I19"/>
    <mergeCell ref="J15:J19"/>
    <mergeCell ref="K15:K19"/>
    <mergeCell ref="L15:L19"/>
    <mergeCell ref="M15:M19"/>
    <mergeCell ref="J20:J2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30:J1048576">
    <cfRule type="containsText" dxfId="137" priority="221" operator="containsText" text="1- Bajo">
      <formula>NOT(ISERROR(SEARCH("1- Bajo",A7)))</formula>
    </cfRule>
    <cfRule type="containsText" dxfId="136" priority="219" operator="containsText" text="3- Bajo">
      <formula>NOT(ISERROR(SEARCH("3- Bajo",A7)))</formula>
    </cfRule>
    <cfRule type="containsText" dxfId="135" priority="220" operator="containsText" text="4- Bajo">
      <formula>NOT(ISERROR(SEARCH("4- Bajo",A7)))</formula>
    </cfRule>
  </conditionalFormatting>
  <conditionalFormatting sqref="A10:I10 A25:H25">
    <cfRule type="containsText" dxfId="134" priority="179" operator="containsText" text="1- Bajo">
      <formula>NOT(ISERROR(SEARCH("1- Bajo",A10)))</formula>
    </cfRule>
    <cfRule type="containsText" dxfId="133" priority="175" operator="containsText" text="6- Moderado">
      <formula>NOT(ISERROR(SEARCH("6- Moderado",A10)))</formula>
    </cfRule>
    <cfRule type="containsText" dxfId="132" priority="174" operator="containsText" text="3- Moderado">
      <formula>NOT(ISERROR(SEARCH("3- Moderado",A10)))</formula>
    </cfRule>
    <cfRule type="containsText" dxfId="131" priority="178" operator="containsText" text="4- Bajo">
      <formula>NOT(ISERROR(SEARCH("4- Bajo",A10)))</formula>
    </cfRule>
    <cfRule type="containsText" dxfId="130" priority="177" operator="containsText" text="3- Bajo">
      <formula>NOT(ISERROR(SEARCH("3- Bajo",A10)))</formula>
    </cfRule>
    <cfRule type="containsText" dxfId="129" priority="176" operator="containsText" text="4- Moderado">
      <formula>NOT(ISERROR(SEARCH("4- Moderado",A10)))</formula>
    </cfRule>
  </conditionalFormatting>
  <conditionalFormatting sqref="A15:I15">
    <cfRule type="containsText" dxfId="128" priority="105" operator="containsText" text="1- Bajo">
      <formula>NOT(ISERROR(SEARCH("1- Bajo",A15)))</formula>
    </cfRule>
    <cfRule type="containsText" dxfId="127" priority="100" operator="containsText" text="3- Moderado">
      <formula>NOT(ISERROR(SEARCH("3- Moderado",A15)))</formula>
    </cfRule>
    <cfRule type="containsText" dxfId="126" priority="104" operator="containsText" text="4- Bajo">
      <formula>NOT(ISERROR(SEARCH("4- Bajo",A15)))</formula>
    </cfRule>
    <cfRule type="containsText" dxfId="125" priority="101" operator="containsText" text="6- Moderado">
      <formula>NOT(ISERROR(SEARCH("6- Moderado",A15)))</formula>
    </cfRule>
    <cfRule type="containsText" dxfId="124" priority="103" operator="containsText" text="3- Bajo">
      <formula>NOT(ISERROR(SEARCH("3- Bajo",A15)))</formula>
    </cfRule>
    <cfRule type="containsText" dxfId="123" priority="102" operator="containsText" text="4- Moderado">
      <formula>NOT(ISERROR(SEARCH("4- Moderado",A15)))</formula>
    </cfRule>
  </conditionalFormatting>
  <conditionalFormatting sqref="A20:I20">
    <cfRule type="containsText" dxfId="122" priority="44" operator="containsText" text="3- Moderado">
      <formula>NOT(ISERROR(SEARCH("3- Moderado",A20)))</formula>
    </cfRule>
    <cfRule type="containsText" dxfId="121" priority="49" operator="containsText" text="1- Bajo">
      <formula>NOT(ISERROR(SEARCH("1- Bajo",A20)))</formula>
    </cfRule>
    <cfRule type="containsText" dxfId="120" priority="48" operator="containsText" text="4- Bajo">
      <formula>NOT(ISERROR(SEARCH("4- Bajo",A20)))</formula>
    </cfRule>
    <cfRule type="containsText" dxfId="119" priority="47" operator="containsText" text="3- Bajo">
      <formula>NOT(ISERROR(SEARCH("3- Bajo",A20)))</formula>
    </cfRule>
    <cfRule type="containsText" dxfId="118" priority="46" operator="containsText" text="4- Moderado">
      <formula>NOT(ISERROR(SEARCH("4- Moderado",A20)))</formula>
    </cfRule>
    <cfRule type="containsText" dxfId="117" priority="45" operator="containsText" text="6- Moderado">
      <formula>NOT(ISERROR(SEARCH("6- Moderado",A20)))</formula>
    </cfRule>
  </conditionalFormatting>
  <conditionalFormatting sqref="D8:J8">
    <cfRule type="containsText" dxfId="116" priority="210" operator="containsText" text="6- Moderado">
      <formula>NOT(ISERROR(SEARCH("6- Moderado",D8)))</formula>
    </cfRule>
    <cfRule type="containsText" dxfId="115" priority="209" operator="containsText" text="3- Moderado">
      <formula>NOT(ISERROR(SEARCH("3- Moderado",D8)))</formula>
    </cfRule>
    <cfRule type="containsText" dxfId="114" priority="211" operator="containsText" text="4- Moderado">
      <formula>NOT(ISERROR(SEARCH("4- Moderado",D8)))</formula>
    </cfRule>
    <cfRule type="containsText" dxfId="113" priority="215" operator="containsText" text="1- Bajo">
      <formula>NOT(ISERROR(SEARCH("1- Bajo",D8)))</formula>
    </cfRule>
    <cfRule type="containsText" dxfId="112" priority="212" operator="containsText" text="3- Bajo">
      <formula>NOT(ISERROR(SEARCH("3- Bajo",D8)))</formula>
    </cfRule>
    <cfRule type="containsText" dxfId="111" priority="213" operator="containsText" text="4- Bajo">
      <formula>NOT(ISERROR(SEARCH("4- Bajo",D8)))</formula>
    </cfRule>
  </conditionalFormatting>
  <conditionalFormatting sqref="H10:H14 H25:H29">
    <cfRule type="containsText" dxfId="110" priority="144" operator="containsText" text="Muy Baja">
      <formula>NOT(ISERROR(SEARCH("Muy Baja",H10)))</formula>
    </cfRule>
    <cfRule type="containsText" dxfId="109" priority="139" operator="containsText" text="Muy Alta">
      <formula>NOT(ISERROR(SEARCH("Muy Alta",H10)))</formula>
    </cfRule>
    <cfRule type="containsText" dxfId="108" priority="138" operator="containsText" text="Alta">
      <formula>NOT(ISERROR(SEARCH("Alta",H10)))</formula>
    </cfRule>
    <cfRule type="containsText" dxfId="107" priority="147" operator="containsText" text="Alta">
      <formula>NOT(ISERROR(SEARCH("Alta",H10)))</formula>
    </cfRule>
    <cfRule type="containsText" dxfId="106" priority="149" operator="containsText" text="Muy Alta">
      <formula>NOT(ISERROR(SEARCH("Muy Alta",H10)))</formula>
    </cfRule>
    <cfRule type="containsText" dxfId="105" priority="146" operator="containsText" text="Media">
      <formula>NOT(ISERROR(SEARCH("Media",H10)))</formula>
    </cfRule>
    <cfRule type="containsText" dxfId="104" priority="145" operator="containsText" text="Baja">
      <formula>NOT(ISERROR(SEARCH("Baja",H10)))</formula>
    </cfRule>
  </conditionalFormatting>
  <conditionalFormatting sqref="H10:H19">
    <cfRule type="containsText" dxfId="103" priority="93" operator="containsText" text="Muy Alta">
      <formula>NOT(ISERROR(SEARCH("Muy Alta",H10)))</formula>
    </cfRule>
  </conditionalFormatting>
  <conditionalFormatting sqref="H15:H19">
    <cfRule type="containsText" dxfId="102" priority="91" operator="containsText" text="Alta">
      <formula>NOT(ISERROR(SEARCH("Alta",H15)))</formula>
    </cfRule>
    <cfRule type="containsText" dxfId="101" priority="89" operator="containsText" text="Baja">
      <formula>NOT(ISERROR(SEARCH("Baja",H15)))</formula>
    </cfRule>
    <cfRule type="containsText" dxfId="100" priority="90" operator="containsText" text="Media">
      <formula>NOT(ISERROR(SEARCH("Media",H15)))</formula>
    </cfRule>
    <cfRule type="containsText" dxfId="99" priority="88" operator="containsText" text="Muy Baja">
      <formula>NOT(ISERROR(SEARCH("Muy Baja",H15)))</formula>
    </cfRule>
    <cfRule type="containsText" dxfId="98" priority="83" operator="containsText" text="Muy Alta">
      <formula>NOT(ISERROR(SEARCH("Muy Alta",H15)))</formula>
    </cfRule>
    <cfRule type="containsText" dxfId="97" priority="82" operator="containsText" text="Alta">
      <formula>NOT(ISERROR(SEARCH("Alta",H15)))</formula>
    </cfRule>
  </conditionalFormatting>
  <conditionalFormatting sqref="H15:H29">
    <cfRule type="containsText" dxfId="96" priority="27" operator="containsText" text="Muy Alta">
      <formula>NOT(ISERROR(SEARCH("Muy Alta",H15)))</formula>
    </cfRule>
  </conditionalFormatting>
  <conditionalFormatting sqref="H20:H24">
    <cfRule type="containsText" dxfId="95" priority="23" operator="containsText" text="Baja">
      <formula>NOT(ISERROR(SEARCH("Baja",H20)))</formula>
    </cfRule>
    <cfRule type="containsText" dxfId="94" priority="25" operator="containsText" text="Alta">
      <formula>NOT(ISERROR(SEARCH("Alta",H20)))</formula>
    </cfRule>
    <cfRule type="containsText" dxfId="93" priority="24" operator="containsText" text="Media">
      <formula>NOT(ISERROR(SEARCH("Media",H20)))</formula>
    </cfRule>
    <cfRule type="containsText" dxfId="92" priority="22" operator="containsText" text="Muy Baja">
      <formula>NOT(ISERROR(SEARCH("Muy Baja",H20)))</formula>
    </cfRule>
    <cfRule type="containsText" dxfId="91" priority="17" operator="containsText" text="Muy Alta">
      <formula>NOT(ISERROR(SEARCH("Muy Alta",H20)))</formula>
    </cfRule>
    <cfRule type="containsText" dxfId="90" priority="15" operator="containsText" text="Muy Alta">
      <formula>NOT(ISERROR(SEARCH("Muy Alta",H20)))</formula>
    </cfRule>
    <cfRule type="containsText" dxfId="89" priority="16" operator="containsText" text="Alta">
      <formula>NOT(ISERROR(SEARCH("Alta",H20)))</formula>
    </cfRule>
  </conditionalFormatting>
  <conditionalFormatting sqref="H30:J1048576 A7:B7 H7">
    <cfRule type="containsText" dxfId="88" priority="216" operator="containsText" text="3- Moderado">
      <formula>NOT(ISERROR(SEARCH("3- Moderado",A7)))</formula>
    </cfRule>
    <cfRule type="containsText" dxfId="87" priority="217" operator="containsText" text="6- Moderado">
      <formula>NOT(ISERROR(SEARCH("6- Moderado",A7)))</formula>
    </cfRule>
    <cfRule type="containsText" dxfId="86" priority="218" operator="containsText" text="4- Moderado">
      <formula>NOT(ISERROR(SEARCH("4- Moderado",A7)))</formula>
    </cfRule>
  </conditionalFormatting>
  <conditionalFormatting sqref="I10:I29">
    <cfRule type="containsText" dxfId="85" priority="21" operator="containsText" text="Leve">
      <formula>NOT(ISERROR(SEARCH("Leve",I10)))</formula>
    </cfRule>
    <cfRule type="containsText" dxfId="84" priority="19" operator="containsText" text="Mayor">
      <formula>NOT(ISERROR(SEARCH("Mayor",I10)))</formula>
    </cfRule>
    <cfRule type="containsText" dxfId="83" priority="18" operator="containsText" text="Catastrófico">
      <formula>NOT(ISERROR(SEARCH("Catastrófico",I10)))</formula>
    </cfRule>
    <cfRule type="containsText" dxfId="82" priority="20" operator="containsText" text="Menor">
      <formula>NOT(ISERROR(SEARCH("Menor",I10)))</formula>
    </cfRule>
    <cfRule type="containsText" dxfId="81" priority="26" operator="containsText" text="Moderado">
      <formula>NOT(ISERROR(SEARCH("Moderado",I10)))</formula>
    </cfRule>
  </conditionalFormatting>
  <conditionalFormatting sqref="I25">
    <cfRule type="containsText" dxfId="80" priority="59" operator="containsText" text="3- Bajo">
      <formula>NOT(ISERROR(SEARCH("3- Bajo",I25)))</formula>
    </cfRule>
    <cfRule type="containsText" dxfId="79" priority="60" operator="containsText" text="4- Bajo">
      <formula>NOT(ISERROR(SEARCH("4- Bajo",I25)))</formula>
    </cfRule>
    <cfRule type="containsText" dxfId="78" priority="61" operator="containsText" text="1- Bajo">
      <formula>NOT(ISERROR(SEARCH("1- Bajo",I25)))</formula>
    </cfRule>
    <cfRule type="containsText" dxfId="77" priority="56" operator="containsText" text="3- Moderado">
      <formula>NOT(ISERROR(SEARCH("3- Moderado",I25)))</formula>
    </cfRule>
    <cfRule type="containsText" dxfId="76" priority="57" operator="containsText" text="6- Moderado">
      <formula>NOT(ISERROR(SEARCH("6- Moderado",I25)))</formula>
    </cfRule>
    <cfRule type="containsText" dxfId="75" priority="58" operator="containsText" text="4- Moderado">
      <formula>NOT(ISERROR(SEARCH("4- Moderado",I25)))</formula>
    </cfRule>
  </conditionalFormatting>
  <conditionalFormatting sqref="J8 J30:J1048576">
    <cfRule type="containsText" dxfId="74" priority="203" operator="containsText" text="12- Alto">
      <formula>NOT(ISERROR(SEARCH("12- Alto",J8)))</formula>
    </cfRule>
    <cfRule type="containsText" dxfId="73" priority="205" operator="containsText" text="9- Alto">
      <formula>NOT(ISERROR(SEARCH("9- Alto",J8)))</formula>
    </cfRule>
    <cfRule type="containsText" dxfId="72" priority="204" operator="containsText" text="10- Alto">
      <formula>NOT(ISERROR(SEARCH("10- Alto",J8)))</formula>
    </cfRule>
    <cfRule type="containsText" dxfId="71" priority="207" operator="containsText" text="5- Alto">
      <formula>NOT(ISERROR(SEARCH("5- Alto",J8)))</formula>
    </cfRule>
    <cfRule type="containsText" dxfId="70" priority="199" operator="containsText" text="20- Extremo">
      <formula>NOT(ISERROR(SEARCH("20- Extremo",J8)))</formula>
    </cfRule>
    <cfRule type="containsText" dxfId="69" priority="200" operator="containsText" text="15- Extremo">
      <formula>NOT(ISERROR(SEARCH("15- Extremo",J8)))</formula>
    </cfRule>
    <cfRule type="containsText" dxfId="68" priority="201" operator="containsText" text="10- Extremo">
      <formula>NOT(ISERROR(SEARCH("10- Extremo",J8)))</formula>
    </cfRule>
    <cfRule type="containsText" dxfId="67" priority="202" operator="containsText" text="5- Extremo">
      <formula>NOT(ISERROR(SEARCH("5- Extremo",J8)))</formula>
    </cfRule>
    <cfRule type="containsText" dxfId="66" priority="214" operator="containsText" text="2- Bajo">
      <formula>NOT(ISERROR(SEARCH("2- Bajo",J8)))</formula>
    </cfRule>
    <cfRule type="containsText" dxfId="65" priority="198" operator="containsText" text="25- Extremo">
      <formula>NOT(ISERROR(SEARCH("25- Extremo",J8)))</formula>
    </cfRule>
    <cfRule type="containsText" dxfId="64" priority="208" operator="containsText" text="4- Alto">
      <formula>NOT(ISERROR(SEARCH("4- Alto",J8)))</formula>
    </cfRule>
    <cfRule type="containsText" dxfId="63" priority="206" operator="containsText" text="8- Alto">
      <formula>NOT(ISERROR(SEARCH("8- Alto",J8)))</formula>
    </cfRule>
  </conditionalFormatting>
  <conditionalFormatting sqref="J10:J14">
    <cfRule type="colorScale" priority="226">
      <colorScale>
        <cfvo type="min"/>
        <cfvo type="max"/>
        <color rgb="FFFF7128"/>
        <color rgb="FFFFEF9C"/>
      </colorScale>
    </cfRule>
  </conditionalFormatting>
  <conditionalFormatting sqref="J10:J29">
    <cfRule type="containsText" dxfId="62" priority="42" operator="containsText" text="Extremo">
      <formula>NOT(ISERROR(SEARCH("Extremo",J10)))</formula>
    </cfRule>
    <cfRule type="containsText" dxfId="61" priority="40" operator="containsText" text="Moderado">
      <formula>NOT(ISERROR(SEARCH("Moderado",J10)))</formula>
    </cfRule>
    <cfRule type="containsText" dxfId="60" priority="11" operator="containsText" text="Moderado">
      <formula>NOT(ISERROR(SEARCH("Moderado",J10)))</formula>
    </cfRule>
    <cfRule type="containsText" dxfId="59" priority="10" operator="containsText" text="Extremo">
      <formula>NOT(ISERROR(SEARCH("Extremo",J10)))</formula>
    </cfRule>
    <cfRule type="containsText" dxfId="58" priority="9" operator="containsText" text="Bajo">
      <formula>NOT(ISERROR(SEARCH("Bajo",J10)))</formula>
    </cfRule>
    <cfRule type="containsText" dxfId="57" priority="39" operator="containsText" text="Bajo">
      <formula>NOT(ISERROR(SEARCH("Bajo",J10)))</formula>
    </cfRule>
    <cfRule type="containsText" dxfId="56" priority="41" operator="containsText" text="Alto">
      <formula>NOT(ISERROR(SEARCH("Alto",J10)))</formula>
    </cfRule>
  </conditionalFormatting>
  <conditionalFormatting sqref="J15:J19">
    <cfRule type="colorScale" priority="237">
      <colorScale>
        <cfvo type="min"/>
        <cfvo type="max"/>
        <color rgb="FFFF7128"/>
        <color rgb="FFFFEF9C"/>
      </colorScale>
    </cfRule>
  </conditionalFormatting>
  <conditionalFormatting sqref="J20:J29">
    <cfRule type="colorScale" priority="43">
      <colorScale>
        <cfvo type="min"/>
        <cfvo type="max"/>
        <color rgb="FFFF7128"/>
        <color rgb="FFFFEF9C"/>
      </colorScale>
    </cfRule>
  </conditionalFormatting>
  <conditionalFormatting sqref="K10:K29">
    <cfRule type="containsText" dxfId="55" priority="13" operator="containsText" text="Media">
      <formula>NOT(ISERROR(SEARCH("Media",K10)))</formula>
    </cfRule>
    <cfRule type="containsText" dxfId="54" priority="8" operator="containsText" text="Muy Baja">
      <formula>NOT(ISERROR(SEARCH("Muy Baja",K10)))</formula>
    </cfRule>
    <cfRule type="containsText" dxfId="53" priority="6" operator="containsText" text="Alta">
      <formula>NOT(ISERROR(SEARCH("Alta",K10)))</formula>
    </cfRule>
    <cfRule type="containsText" dxfId="52" priority="5" operator="containsText" text="Muy Alta">
      <formula>NOT(ISERROR(SEARCH("Muy Alta",K10)))</formula>
    </cfRule>
    <cfRule type="containsText" dxfId="51" priority="7" operator="containsText" text="Baja">
      <formula>NOT(ISERROR(SEARCH("Baja",K10)))</formula>
    </cfRule>
  </conditionalFormatting>
  <conditionalFormatting sqref="K10:L10">
    <cfRule type="containsText" dxfId="50" priority="195" operator="containsText" text="3- Bajo">
      <formula>NOT(ISERROR(SEARCH("3- Bajo",K10)))</formula>
    </cfRule>
    <cfRule type="containsText" dxfId="49" priority="194" operator="containsText" text="4- Moderado">
      <formula>NOT(ISERROR(SEARCH("4- Moderado",K10)))</formula>
    </cfRule>
    <cfRule type="containsText" dxfId="48" priority="193" operator="containsText" text="6- Moderado">
      <formula>NOT(ISERROR(SEARCH("6- Moderado",K10)))</formula>
    </cfRule>
    <cfRule type="containsText" dxfId="47" priority="197" operator="containsText" text="1- Bajo">
      <formula>NOT(ISERROR(SEARCH("1- Bajo",K10)))</formula>
    </cfRule>
    <cfRule type="containsText" dxfId="46" priority="196" operator="containsText" text="4- Bajo">
      <formula>NOT(ISERROR(SEARCH("4- Bajo",K10)))</formula>
    </cfRule>
    <cfRule type="containsText" dxfId="45" priority="192" operator="containsText" text="3- Moderado">
      <formula>NOT(ISERROR(SEARCH("3- Moderado",K10)))</formula>
    </cfRule>
  </conditionalFormatting>
  <conditionalFormatting sqref="K15:L15">
    <cfRule type="containsText" dxfId="44" priority="123" operator="containsText" text="1- Bajo">
      <formula>NOT(ISERROR(SEARCH("1- Bajo",K15)))</formula>
    </cfRule>
    <cfRule type="containsText" dxfId="43" priority="118" operator="containsText" text="3- Moderado">
      <formula>NOT(ISERROR(SEARCH("3- Moderado",K15)))</formula>
    </cfRule>
    <cfRule type="containsText" dxfId="42" priority="119" operator="containsText" text="6- Moderado">
      <formula>NOT(ISERROR(SEARCH("6- Moderado",K15)))</formula>
    </cfRule>
    <cfRule type="containsText" dxfId="41" priority="120" operator="containsText" text="4- Moderado">
      <formula>NOT(ISERROR(SEARCH("4- Moderado",K15)))</formula>
    </cfRule>
    <cfRule type="containsText" dxfId="40" priority="121" operator="containsText" text="3- Bajo">
      <formula>NOT(ISERROR(SEARCH("3- Bajo",K15)))</formula>
    </cfRule>
    <cfRule type="containsText" dxfId="39" priority="122" operator="containsText" text="4- Bajo">
      <formula>NOT(ISERROR(SEARCH("4- Bajo",K15)))</formula>
    </cfRule>
  </conditionalFormatting>
  <conditionalFormatting sqref="K20:L20 K25:L25">
    <cfRule type="containsText" dxfId="38" priority="62" operator="containsText" text="3- Moderado">
      <formula>NOT(ISERROR(SEARCH("3- Moderado",K20)))</formula>
    </cfRule>
    <cfRule type="containsText" dxfId="37" priority="63" operator="containsText" text="6- Moderado">
      <formula>NOT(ISERROR(SEARCH("6- Moderado",K20)))</formula>
    </cfRule>
    <cfRule type="containsText" dxfId="36" priority="64" operator="containsText" text="4- Moderado">
      <formula>NOT(ISERROR(SEARCH("4- Moderado",K20)))</formula>
    </cfRule>
    <cfRule type="containsText" dxfId="35" priority="65" operator="containsText" text="3- Bajo">
      <formula>NOT(ISERROR(SEARCH("3- Bajo",K20)))</formula>
    </cfRule>
    <cfRule type="containsText" dxfId="34" priority="66" operator="containsText" text="4- Bajo">
      <formula>NOT(ISERROR(SEARCH("4- Bajo",K20)))</formula>
    </cfRule>
    <cfRule type="containsText" dxfId="33" priority="67" operator="containsText" text="1- Bajo">
      <formula>NOT(ISERROR(SEARCH("1- Bajo",K20)))</formula>
    </cfRule>
  </conditionalFormatting>
  <conditionalFormatting sqref="K8:M8">
    <cfRule type="containsText" dxfId="32" priority="161" operator="containsText" text="1- Bajo">
      <formula>NOT(ISERROR(SEARCH("1- Bajo",K8)))</formula>
    </cfRule>
    <cfRule type="containsText" dxfId="31" priority="160" operator="containsText" text="4- Bajo">
      <formula>NOT(ISERROR(SEARCH("4- Bajo",K8)))</formula>
    </cfRule>
    <cfRule type="containsText" dxfId="30" priority="159" operator="containsText" text="3- Bajo">
      <formula>NOT(ISERROR(SEARCH("3- Bajo",K8)))</formula>
    </cfRule>
    <cfRule type="containsText" dxfId="29" priority="158" operator="containsText" text="4- Moderado">
      <formula>NOT(ISERROR(SEARCH("4- Moderado",K8)))</formula>
    </cfRule>
    <cfRule type="containsText" dxfId="28" priority="157" operator="containsText" text="6- Moderado">
      <formula>NOT(ISERROR(SEARCH("6- Moderado",K8)))</formula>
    </cfRule>
    <cfRule type="containsText" dxfId="27" priority="156" operator="containsText" text="3- Moderado">
      <formula>NOT(ISERROR(SEARCH("3- Moderado",K8)))</formula>
    </cfRule>
  </conditionalFormatting>
  <conditionalFormatting sqref="L10:L29">
    <cfRule type="containsText" dxfId="26" priority="2" operator="containsText" text="Mayor">
      <formula>NOT(ISERROR(SEARCH("Mayor",L10)))</formula>
    </cfRule>
    <cfRule type="containsText" dxfId="25" priority="3" operator="containsText" text="Menor">
      <formula>NOT(ISERROR(SEARCH("Menor",L10)))</formula>
    </cfRule>
    <cfRule type="containsText" dxfId="24" priority="4" operator="containsText" text="Leve">
      <formula>NOT(ISERROR(SEARCH("Leve",L10)))</formula>
    </cfRule>
    <cfRule type="containsText" dxfId="23" priority="1" operator="containsText" text="Catastrófico">
      <formula>NOT(ISERROR(SEARCH("Catastrófico",L10)))</formula>
    </cfRule>
  </conditionalFormatting>
  <conditionalFormatting sqref="L10:M29">
    <cfRule type="containsText" dxfId="22" priority="12" operator="containsText" text="Moderado">
      <formula>NOT(ISERROR(SEARCH("Moderado",L10)))</formula>
    </cfRule>
  </conditionalFormatting>
  <conditionalFormatting sqref="M10:M14">
    <cfRule type="colorScale" priority="232">
      <colorScale>
        <cfvo type="min"/>
        <cfvo type="max"/>
        <color rgb="FFFF7128"/>
        <color rgb="FFFFEF9C"/>
      </colorScale>
    </cfRule>
  </conditionalFormatting>
  <conditionalFormatting sqref="M10:M29">
    <cfRule type="containsText" dxfId="21" priority="37" operator="containsText" text="Extremo">
      <formula>NOT(ISERROR(SEARCH("Extremo",M10)))</formula>
    </cfRule>
    <cfRule type="containsText" dxfId="20" priority="36" operator="containsText" text="Alto">
      <formula>NOT(ISERROR(SEARCH("Alto",M10)))</formula>
    </cfRule>
    <cfRule type="containsText" dxfId="19" priority="35" operator="containsText" text="Moderado">
      <formula>NOT(ISERROR(SEARCH("Moderado",M10)))</formula>
    </cfRule>
    <cfRule type="containsText" dxfId="18" priority="34" operator="containsText" text="Bajo">
      <formula>NOT(ISERROR(SEARCH("Bajo",M10)))</formula>
    </cfRule>
  </conditionalFormatting>
  <conditionalFormatting sqref="M15:M19">
    <cfRule type="colorScale" priority="243">
      <colorScale>
        <cfvo type="min"/>
        <cfvo type="max"/>
        <color rgb="FFFF7128"/>
        <color rgb="FFFFEF9C"/>
      </colorScale>
    </cfRule>
  </conditionalFormatting>
  <conditionalFormatting sqref="M20:M29">
    <cfRule type="colorScale" priority="38">
      <colorScale>
        <cfvo type="min"/>
        <cfvo type="max"/>
        <color rgb="FFFF7128"/>
        <color rgb="FFFFEF9C"/>
      </colorScale>
    </cfRule>
  </conditionalFormatting>
  <conditionalFormatting sqref="N10">
    <cfRule type="containsText" dxfId="17" priority="150" operator="containsText" text="3- Moderado">
      <formula>NOT(ISERROR(SEARCH("3- Moderado",N10)))</formula>
    </cfRule>
    <cfRule type="containsText" dxfId="16" priority="151" operator="containsText" text="6- Moderado">
      <formula>NOT(ISERROR(SEARCH("6- Moderado",N10)))</formula>
    </cfRule>
    <cfRule type="containsText" dxfId="15" priority="152" operator="containsText" text="4- Moderado">
      <formula>NOT(ISERROR(SEARCH("4- Moderado",N10)))</formula>
    </cfRule>
    <cfRule type="containsText" dxfId="14" priority="153" operator="containsText" text="3- Bajo">
      <formula>NOT(ISERROR(SEARCH("3- Bajo",N10)))</formula>
    </cfRule>
    <cfRule type="containsText" dxfId="13" priority="154" operator="containsText" text="4- Bajo">
      <formula>NOT(ISERROR(SEARCH("4- Bajo",N10)))</formula>
    </cfRule>
    <cfRule type="containsText" dxfId="12" priority="155" operator="containsText" text="1- Bajo">
      <formula>NOT(ISERROR(SEARCH("1- Bajo",N10)))</formula>
    </cfRule>
  </conditionalFormatting>
  <conditionalFormatting sqref="N15">
    <cfRule type="containsText" dxfId="11" priority="99" operator="containsText" text="1- Bajo">
      <formula>NOT(ISERROR(SEARCH("1- Bajo",N15)))</formula>
    </cfRule>
    <cfRule type="containsText" dxfId="10" priority="94" operator="containsText" text="3- Moderado">
      <formula>NOT(ISERROR(SEARCH("3- Moderado",N15)))</formula>
    </cfRule>
    <cfRule type="containsText" dxfId="9" priority="98" operator="containsText" text="4- Bajo">
      <formula>NOT(ISERROR(SEARCH("4- Bajo",N15)))</formula>
    </cfRule>
    <cfRule type="containsText" dxfId="8" priority="95" operator="containsText" text="6- Moderado">
      <formula>NOT(ISERROR(SEARCH("6- Moderado",N15)))</formula>
    </cfRule>
    <cfRule type="containsText" dxfId="7" priority="97" operator="containsText" text="3- Bajo">
      <formula>NOT(ISERROR(SEARCH("3- Bajo",N15)))</formula>
    </cfRule>
    <cfRule type="containsText" dxfId="6" priority="96" operator="containsText" text="4- Moderado">
      <formula>NOT(ISERROR(SEARCH("4- Moderado",N15)))</formula>
    </cfRule>
  </conditionalFormatting>
  <conditionalFormatting sqref="N20 N25">
    <cfRule type="containsText" dxfId="5" priority="28" operator="containsText" text="3- Moderado">
      <formula>NOT(ISERROR(SEARCH("3- Moderado",N20)))</formula>
    </cfRule>
    <cfRule type="containsText" dxfId="4" priority="29" operator="containsText" text="6- Moderado">
      <formula>NOT(ISERROR(SEARCH("6- Moderado",N20)))</formula>
    </cfRule>
    <cfRule type="containsText" dxfId="3" priority="30" operator="containsText" text="4- Moderado">
      <formula>NOT(ISERROR(SEARCH("4- Moderado",N20)))</formula>
    </cfRule>
    <cfRule type="containsText" dxfId="2" priority="31" operator="containsText" text="3- Bajo">
      <formula>NOT(ISERROR(SEARCH("3- Bajo",N20)))</formula>
    </cfRule>
    <cfRule type="containsText" dxfId="1" priority="32" operator="containsText" text="4- Bajo">
      <formula>NOT(ISERROR(SEARCH("4- Bajo",N20)))</formula>
    </cfRule>
    <cfRule type="containsText" dxfId="0" priority="33" operator="containsText" text="1- Bajo">
      <formula>NOT(ISERROR(SEARCH("1- Bajo",N20)))</formula>
    </cfRule>
  </conditionalFormatting>
  <dataValidations count="7">
    <dataValidation allowBlank="1" showInputMessage="1" showErrorMessage="1" prompt="Seleccionar el tipo de riesgo teniendo en cuenta que  factor organizaconal afecta. Ver explicacion en hoja " sqref="E8" xr:uid="{00000000-0002-0000-11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1000000}"/>
    <dataValidation allowBlank="1" showInputMessage="1" showErrorMessage="1" prompt="Que tan factible es que materialize el riesgo?" sqref="H8" xr:uid="{00000000-0002-0000-1100-000002000000}"/>
    <dataValidation allowBlank="1" showInputMessage="1" showErrorMessage="1" prompt="El grado de afectación puede ser " sqref="I8" xr:uid="{00000000-0002-0000-1100-000003000000}"/>
    <dataValidation allowBlank="1" showInputMessage="1" showErrorMessage="1" prompt="Describir las actividades que se van a desarrollar para el proyecto" sqref="O7" xr:uid="{00000000-0002-0000-1100-000004000000}"/>
    <dataValidation allowBlank="1" showInputMessage="1" showErrorMessage="1" prompt="Seleccionar si el responsable es el responsable de las acciones es el nivel central" sqref="P7:P8" xr:uid="{00000000-0002-0000-1100-000005000000}"/>
    <dataValidation allowBlank="1" showInputMessage="1" showErrorMessage="1" prompt="seleccionar si el responsable de ejecutar las acciones es el nivel central" sqref="Q8" xr:uid="{00000000-0002-0000-11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J82"/>
  <sheetViews>
    <sheetView showGridLines="0" view="pageBreakPreview" zoomScale="70" zoomScaleNormal="96" zoomScaleSheetLayoutView="70" workbookViewId="0">
      <selection activeCell="D7" sqref="D7:E7"/>
    </sheetView>
  </sheetViews>
  <sheetFormatPr baseColWidth="10" defaultColWidth="10.42578125" defaultRowHeight="14.25"/>
  <cols>
    <col min="1" max="1" width="53.28515625" style="208" customWidth="1"/>
    <col min="2" max="2" width="15.42578125" style="209" customWidth="1"/>
    <col min="3" max="3" width="55.7109375" style="176" customWidth="1"/>
    <col min="4" max="4" width="24.140625" style="209" customWidth="1"/>
    <col min="5" max="5" width="55.7109375" style="176" customWidth="1"/>
    <col min="6" max="6" width="4.7109375" style="176" customWidth="1"/>
    <col min="7" max="16384" width="10.42578125" style="176"/>
  </cols>
  <sheetData>
    <row r="1" spans="1:8" ht="79.900000000000006" customHeight="1">
      <c r="A1" s="174"/>
      <c r="B1" s="233" t="s">
        <v>453</v>
      </c>
      <c r="C1" s="233"/>
      <c r="D1" s="233"/>
      <c r="E1" s="174"/>
      <c r="F1" s="175"/>
      <c r="G1" s="175"/>
      <c r="H1" s="175"/>
    </row>
    <row r="2" spans="1:8" ht="54.75" customHeight="1">
      <c r="A2" s="177" t="s">
        <v>454</v>
      </c>
      <c r="B2" s="234" t="s">
        <v>455</v>
      </c>
      <c r="C2" s="235"/>
      <c r="D2" s="178" t="s">
        <v>441</v>
      </c>
      <c r="E2" s="179" t="s">
        <v>456</v>
      </c>
    </row>
    <row r="3" spans="1:8" ht="16.899999999999999" customHeight="1">
      <c r="A3" s="180"/>
      <c r="B3" s="181"/>
      <c r="C3" s="181"/>
      <c r="D3" s="182"/>
      <c r="E3" s="181"/>
    </row>
    <row r="4" spans="1:8" ht="54.75" customHeight="1">
      <c r="A4" s="177" t="s">
        <v>457</v>
      </c>
      <c r="B4" s="236" t="s">
        <v>455</v>
      </c>
      <c r="C4" s="237"/>
      <c r="D4" s="237"/>
      <c r="E4" s="237"/>
    </row>
    <row r="5" spans="1:8" ht="13.15" customHeight="1">
      <c r="A5" s="183"/>
      <c r="B5" s="184"/>
      <c r="D5" s="182"/>
      <c r="E5" s="182"/>
    </row>
    <row r="6" spans="1:8" ht="21" customHeight="1">
      <c r="A6" s="238" t="s">
        <v>442</v>
      </c>
      <c r="B6" s="239" t="s">
        <v>458</v>
      </c>
      <c r="C6" s="239"/>
      <c r="D6" s="239" t="s">
        <v>459</v>
      </c>
      <c r="E6" s="239"/>
    </row>
    <row r="7" spans="1:8" ht="136.5" customHeight="1">
      <c r="A7" s="238"/>
      <c r="B7" s="240" t="s">
        <v>460</v>
      </c>
      <c r="C7" s="241"/>
      <c r="D7" s="242"/>
      <c r="E7" s="242"/>
    </row>
    <row r="8" spans="1:8" ht="21" customHeight="1">
      <c r="A8" s="183"/>
      <c r="B8" s="184"/>
      <c r="D8" s="182"/>
      <c r="E8" s="182"/>
    </row>
    <row r="9" spans="1:8" ht="19.899999999999999" customHeight="1">
      <c r="A9" s="244" t="s">
        <v>13</v>
      </c>
      <c r="B9" s="244"/>
      <c r="C9" s="244"/>
      <c r="D9" s="244"/>
      <c r="E9" s="244"/>
    </row>
    <row r="10" spans="1:8" ht="19.899999999999999" customHeight="1">
      <c r="A10" s="185" t="s">
        <v>443</v>
      </c>
      <c r="B10" s="185" t="s">
        <v>14</v>
      </c>
      <c r="C10" s="185" t="s">
        <v>444</v>
      </c>
      <c r="D10" s="185" t="s">
        <v>15</v>
      </c>
      <c r="E10" s="185" t="s">
        <v>445</v>
      </c>
    </row>
    <row r="11" spans="1:8" s="189" customFormat="1" ht="118.5" customHeight="1">
      <c r="A11" s="245" t="s">
        <v>461</v>
      </c>
      <c r="B11" s="186">
        <v>1</v>
      </c>
      <c r="C11" s="187" t="s">
        <v>462</v>
      </c>
      <c r="D11" s="188">
        <v>1</v>
      </c>
      <c r="E11" s="187" t="s">
        <v>463</v>
      </c>
    </row>
    <row r="12" spans="1:8" s="189" customFormat="1" ht="113.25" customHeight="1">
      <c r="A12" s="245"/>
      <c r="B12" s="186">
        <v>2</v>
      </c>
      <c r="C12" s="187" t="s">
        <v>464</v>
      </c>
      <c r="D12" s="188"/>
      <c r="E12" s="187"/>
    </row>
    <row r="13" spans="1:8" ht="79.900000000000006" customHeight="1">
      <c r="A13" s="246" t="s">
        <v>465</v>
      </c>
      <c r="B13" s="190">
        <v>3</v>
      </c>
      <c r="C13" s="191" t="s">
        <v>466</v>
      </c>
      <c r="D13" s="190">
        <v>2</v>
      </c>
      <c r="E13" s="191" t="s">
        <v>467</v>
      </c>
    </row>
    <row r="14" spans="1:8" ht="79.900000000000006" customHeight="1">
      <c r="A14" s="246"/>
      <c r="B14" s="190">
        <v>4</v>
      </c>
      <c r="C14" s="191" t="s">
        <v>468</v>
      </c>
      <c r="D14" s="190"/>
      <c r="E14" s="191"/>
    </row>
    <row r="15" spans="1:8" ht="79.900000000000006" customHeight="1">
      <c r="A15" s="246"/>
      <c r="B15" s="190">
        <v>5</v>
      </c>
      <c r="C15" s="191" t="s">
        <v>469</v>
      </c>
      <c r="D15" s="190"/>
      <c r="E15" s="191"/>
    </row>
    <row r="16" spans="1:8" ht="79.900000000000006" customHeight="1">
      <c r="A16" s="243" t="s">
        <v>470</v>
      </c>
      <c r="B16" s="190">
        <v>6</v>
      </c>
      <c r="C16" s="191" t="s">
        <v>471</v>
      </c>
      <c r="D16" s="190">
        <v>3</v>
      </c>
      <c r="E16" s="187" t="s">
        <v>472</v>
      </c>
    </row>
    <row r="17" spans="1:10" ht="79.900000000000006" customHeight="1">
      <c r="A17" s="243"/>
      <c r="B17" s="190">
        <v>7</v>
      </c>
      <c r="C17" s="191" t="s">
        <v>473</v>
      </c>
      <c r="D17" s="190">
        <v>4</v>
      </c>
      <c r="E17" s="187" t="s">
        <v>474</v>
      </c>
    </row>
    <row r="18" spans="1:10" ht="79.900000000000006" customHeight="1">
      <c r="A18" s="243"/>
      <c r="B18" s="190">
        <v>8</v>
      </c>
      <c r="C18" s="191" t="s">
        <v>475</v>
      </c>
      <c r="D18" s="190"/>
      <c r="E18" s="192"/>
    </row>
    <row r="19" spans="1:10" ht="79.900000000000006" customHeight="1">
      <c r="A19" s="243"/>
      <c r="B19" s="190">
        <v>9</v>
      </c>
      <c r="C19" s="191" t="s">
        <v>476</v>
      </c>
      <c r="D19" s="190"/>
      <c r="E19" s="191"/>
    </row>
    <row r="20" spans="1:10" ht="79.900000000000006" customHeight="1">
      <c r="A20" s="243"/>
      <c r="B20" s="190">
        <v>10</v>
      </c>
      <c r="C20" s="191" t="s">
        <v>477</v>
      </c>
      <c r="D20" s="190"/>
      <c r="E20" s="187"/>
      <c r="J20" s="193"/>
    </row>
    <row r="21" spans="1:10" ht="79.900000000000006" customHeight="1">
      <c r="A21" s="243"/>
      <c r="B21" s="190">
        <v>11</v>
      </c>
      <c r="C21" s="191" t="s">
        <v>478</v>
      </c>
      <c r="D21" s="190"/>
      <c r="E21" s="191"/>
      <c r="J21" s="193"/>
    </row>
    <row r="22" spans="1:10" ht="79.900000000000006" customHeight="1">
      <c r="A22" s="243"/>
      <c r="B22" s="190">
        <v>12</v>
      </c>
      <c r="C22" s="191" t="s">
        <v>479</v>
      </c>
      <c r="D22" s="190"/>
      <c r="E22" s="191"/>
      <c r="J22" s="193"/>
    </row>
    <row r="23" spans="1:10" ht="79.900000000000006" customHeight="1">
      <c r="A23" s="243" t="s">
        <v>480</v>
      </c>
      <c r="B23" s="190">
        <v>13</v>
      </c>
      <c r="C23" s="187" t="s">
        <v>481</v>
      </c>
      <c r="D23" s="186">
        <v>5</v>
      </c>
      <c r="E23" s="187" t="s">
        <v>482</v>
      </c>
    </row>
    <row r="24" spans="1:10" ht="79.900000000000006" customHeight="1">
      <c r="A24" s="243"/>
      <c r="B24" s="190">
        <v>14</v>
      </c>
      <c r="C24" s="187" t="s">
        <v>483</v>
      </c>
      <c r="D24" s="186">
        <v>6</v>
      </c>
      <c r="E24" s="187" t="s">
        <v>484</v>
      </c>
    </row>
    <row r="25" spans="1:10" ht="79.900000000000006" customHeight="1">
      <c r="A25" s="243"/>
      <c r="B25" s="190">
        <v>15</v>
      </c>
      <c r="C25" s="187" t="s">
        <v>485</v>
      </c>
      <c r="D25" s="186">
        <v>7</v>
      </c>
      <c r="E25" s="187" t="s">
        <v>486</v>
      </c>
    </row>
    <row r="26" spans="1:10" ht="79.900000000000006" customHeight="1">
      <c r="A26" s="243"/>
      <c r="B26" s="190">
        <v>16</v>
      </c>
      <c r="C26" s="187" t="s">
        <v>487</v>
      </c>
      <c r="D26" s="186"/>
      <c r="E26" s="187"/>
    </row>
    <row r="27" spans="1:10" ht="174.4" customHeight="1">
      <c r="A27" s="194" t="s">
        <v>488</v>
      </c>
      <c r="B27" s="190">
        <v>17</v>
      </c>
      <c r="C27" s="187" t="s">
        <v>489</v>
      </c>
      <c r="D27" s="186">
        <v>8</v>
      </c>
      <c r="E27" s="187" t="s">
        <v>490</v>
      </c>
    </row>
    <row r="28" spans="1:10" ht="48.75" customHeight="1">
      <c r="A28" s="243" t="s">
        <v>491</v>
      </c>
      <c r="B28" s="190">
        <v>18</v>
      </c>
      <c r="C28" s="195" t="s">
        <v>492</v>
      </c>
      <c r="D28" s="190"/>
      <c r="E28" s="191"/>
    </row>
    <row r="29" spans="1:10" ht="87" customHeight="1">
      <c r="A29" s="243"/>
      <c r="B29" s="190">
        <v>19</v>
      </c>
      <c r="C29" s="195" t="s">
        <v>493</v>
      </c>
      <c r="D29" s="190"/>
      <c r="E29" s="191"/>
    </row>
    <row r="30" spans="1:10" ht="19.899999999999999" customHeight="1">
      <c r="A30" s="244" t="s">
        <v>18</v>
      </c>
      <c r="B30" s="244"/>
      <c r="C30" s="244"/>
      <c r="D30" s="244"/>
      <c r="E30" s="244"/>
    </row>
    <row r="31" spans="1:10" ht="19.899999999999999" customHeight="1">
      <c r="A31" s="185" t="s">
        <v>443</v>
      </c>
      <c r="B31" s="185" t="s">
        <v>14</v>
      </c>
      <c r="C31" s="185" t="s">
        <v>446</v>
      </c>
      <c r="D31" s="185" t="s">
        <v>15</v>
      </c>
      <c r="E31" s="185" t="s">
        <v>494</v>
      </c>
    </row>
    <row r="32" spans="1:10" ht="98.65" customHeight="1">
      <c r="A32" s="243" t="s">
        <v>495</v>
      </c>
      <c r="B32" s="186">
        <v>1</v>
      </c>
      <c r="C32" s="187" t="s">
        <v>496</v>
      </c>
      <c r="D32" s="186">
        <v>1</v>
      </c>
      <c r="E32" s="187" t="s">
        <v>497</v>
      </c>
    </row>
    <row r="33" spans="1:5" ht="81" customHeight="1">
      <c r="A33" s="243"/>
      <c r="B33" s="186">
        <v>2</v>
      </c>
      <c r="C33" s="187" t="s">
        <v>498</v>
      </c>
      <c r="D33" s="186">
        <v>2</v>
      </c>
      <c r="E33" s="187" t="s">
        <v>499</v>
      </c>
    </row>
    <row r="34" spans="1:5" ht="91.9" customHeight="1">
      <c r="A34" s="243"/>
      <c r="B34" s="186"/>
      <c r="C34" s="187"/>
      <c r="D34" s="186">
        <v>3</v>
      </c>
      <c r="E34" s="187" t="s">
        <v>500</v>
      </c>
    </row>
    <row r="35" spans="1:5" ht="68.25" customHeight="1">
      <c r="A35" s="243"/>
      <c r="B35" s="186"/>
      <c r="C35" s="187"/>
      <c r="D35" s="186">
        <v>4</v>
      </c>
      <c r="E35" s="187" t="s">
        <v>501</v>
      </c>
    </row>
    <row r="36" spans="1:5" ht="68.25" customHeight="1">
      <c r="A36" s="243"/>
      <c r="B36" s="186"/>
      <c r="C36" s="189"/>
      <c r="D36" s="186">
        <v>5</v>
      </c>
      <c r="E36" s="187" t="s">
        <v>502</v>
      </c>
    </row>
    <row r="37" spans="1:5" ht="41.65" customHeight="1">
      <c r="A37" s="243"/>
      <c r="B37" s="186"/>
      <c r="C37" s="195"/>
      <c r="D37" s="186">
        <v>6</v>
      </c>
      <c r="E37" s="187" t="s">
        <v>503</v>
      </c>
    </row>
    <row r="38" spans="1:5" ht="49.5" customHeight="1">
      <c r="A38" s="243"/>
      <c r="B38" s="186"/>
      <c r="C38" s="195"/>
      <c r="D38" s="186">
        <v>7</v>
      </c>
      <c r="E38" s="195" t="s">
        <v>504</v>
      </c>
    </row>
    <row r="39" spans="1:5" ht="49.5" customHeight="1">
      <c r="A39" s="243" t="s">
        <v>19</v>
      </c>
      <c r="B39" s="186">
        <v>3</v>
      </c>
      <c r="C39" s="195" t="s">
        <v>505</v>
      </c>
      <c r="D39" s="186">
        <v>8</v>
      </c>
      <c r="E39" s="195" t="s">
        <v>506</v>
      </c>
    </row>
    <row r="40" spans="1:5" ht="49.5" customHeight="1">
      <c r="A40" s="243"/>
      <c r="B40" s="186"/>
      <c r="C40" s="195"/>
      <c r="D40" s="186">
        <v>9</v>
      </c>
      <c r="E40" s="195" t="s">
        <v>507</v>
      </c>
    </row>
    <row r="41" spans="1:5" s="196" customFormat="1" ht="68.25" customHeight="1">
      <c r="A41" s="243"/>
      <c r="B41" s="186"/>
      <c r="C41" s="195"/>
      <c r="D41" s="186">
        <v>10</v>
      </c>
      <c r="E41" s="195" t="s">
        <v>508</v>
      </c>
    </row>
    <row r="42" spans="1:5" s="196" customFormat="1" ht="78.75" customHeight="1">
      <c r="A42" s="243"/>
      <c r="B42" s="186"/>
      <c r="C42" s="197"/>
      <c r="D42" s="186">
        <v>11</v>
      </c>
      <c r="E42" s="195" t="s">
        <v>509</v>
      </c>
    </row>
    <row r="43" spans="1:5" s="196" customFormat="1" ht="42.75">
      <c r="A43" s="243" t="s">
        <v>510</v>
      </c>
      <c r="B43" s="186">
        <v>4</v>
      </c>
      <c r="C43" s="187" t="s">
        <v>511</v>
      </c>
      <c r="D43" s="186">
        <v>12</v>
      </c>
      <c r="E43" s="198" t="s">
        <v>512</v>
      </c>
    </row>
    <row r="44" spans="1:5" s="196" customFormat="1" ht="55.5" customHeight="1">
      <c r="A44" s="243"/>
      <c r="B44" s="186">
        <v>5</v>
      </c>
      <c r="C44" s="187" t="s">
        <v>513</v>
      </c>
      <c r="D44" s="186"/>
      <c r="E44" s="187"/>
    </row>
    <row r="45" spans="1:5" s="196" customFormat="1" ht="57">
      <c r="A45" s="243"/>
      <c r="B45" s="186">
        <v>6</v>
      </c>
      <c r="C45" s="187" t="s">
        <v>514</v>
      </c>
      <c r="D45" s="186">
        <v>13</v>
      </c>
      <c r="E45" s="187" t="s">
        <v>515</v>
      </c>
    </row>
    <row r="46" spans="1:5" s="196" customFormat="1" ht="61.5" customHeight="1">
      <c r="A46" s="243"/>
      <c r="B46" s="186">
        <v>7</v>
      </c>
      <c r="C46" s="187" t="s">
        <v>516</v>
      </c>
      <c r="D46" s="186">
        <v>14</v>
      </c>
      <c r="E46" s="187" t="s">
        <v>517</v>
      </c>
    </row>
    <row r="47" spans="1:5" ht="71.25" customHeight="1">
      <c r="A47" s="243"/>
      <c r="B47" s="186">
        <v>8</v>
      </c>
      <c r="C47" s="198" t="s">
        <v>518</v>
      </c>
      <c r="D47" s="186">
        <v>15</v>
      </c>
      <c r="E47" s="187" t="s">
        <v>519</v>
      </c>
    </row>
    <row r="48" spans="1:5" ht="105" customHeight="1">
      <c r="A48" s="243"/>
      <c r="B48" s="186">
        <v>9</v>
      </c>
      <c r="C48" s="187" t="s">
        <v>520</v>
      </c>
      <c r="D48" s="186">
        <v>16</v>
      </c>
      <c r="E48" s="187" t="s">
        <v>521</v>
      </c>
    </row>
    <row r="49" spans="1:5" ht="75.400000000000006" customHeight="1">
      <c r="A49" s="243" t="s">
        <v>522</v>
      </c>
      <c r="B49" s="186">
        <v>10</v>
      </c>
      <c r="C49" s="187" t="s">
        <v>523</v>
      </c>
      <c r="D49" s="186">
        <v>17</v>
      </c>
      <c r="E49" s="187" t="s">
        <v>524</v>
      </c>
    </row>
    <row r="50" spans="1:5" ht="62.65" customHeight="1">
      <c r="A50" s="243"/>
      <c r="B50" s="186">
        <v>11</v>
      </c>
      <c r="C50" s="187" t="s">
        <v>525</v>
      </c>
      <c r="D50" s="188">
        <v>18</v>
      </c>
      <c r="E50" s="187" t="s">
        <v>526</v>
      </c>
    </row>
    <row r="51" spans="1:5" ht="42.75">
      <c r="A51" s="243"/>
      <c r="B51" s="186">
        <v>12</v>
      </c>
      <c r="C51" s="187" t="s">
        <v>527</v>
      </c>
      <c r="D51" s="188">
        <v>19</v>
      </c>
      <c r="E51" s="187" t="s">
        <v>528</v>
      </c>
    </row>
    <row r="52" spans="1:5" ht="57">
      <c r="A52" s="243" t="s">
        <v>16</v>
      </c>
      <c r="B52" s="186">
        <v>13</v>
      </c>
      <c r="C52" s="187" t="s">
        <v>529</v>
      </c>
      <c r="D52" s="188">
        <v>20</v>
      </c>
      <c r="E52" s="198" t="s">
        <v>530</v>
      </c>
    </row>
    <row r="53" spans="1:5" ht="28.5">
      <c r="A53" s="243"/>
      <c r="B53" s="186">
        <v>14</v>
      </c>
      <c r="C53" s="187" t="s">
        <v>531</v>
      </c>
      <c r="D53" s="188">
        <v>21</v>
      </c>
      <c r="E53" s="198" t="s">
        <v>532</v>
      </c>
    </row>
    <row r="54" spans="1:5" ht="71.25">
      <c r="A54" s="243"/>
      <c r="B54" s="186">
        <v>15</v>
      </c>
      <c r="C54" s="187" t="s">
        <v>533</v>
      </c>
      <c r="D54" s="188"/>
      <c r="E54" s="198"/>
    </row>
    <row r="55" spans="1:5" ht="28.5">
      <c r="A55" s="243"/>
      <c r="B55" s="186">
        <v>16</v>
      </c>
      <c r="C55" s="187" t="s">
        <v>534</v>
      </c>
      <c r="D55" s="188"/>
      <c r="E55" s="198"/>
    </row>
    <row r="56" spans="1:5">
      <c r="A56" s="243"/>
      <c r="B56" s="186">
        <v>17</v>
      </c>
      <c r="C56" s="187" t="s">
        <v>535</v>
      </c>
      <c r="D56" s="188"/>
      <c r="E56" s="198"/>
    </row>
    <row r="57" spans="1:5" ht="28.5">
      <c r="A57" s="243"/>
      <c r="B57" s="186">
        <v>18</v>
      </c>
      <c r="C57" s="187" t="s">
        <v>536</v>
      </c>
      <c r="D57" s="188"/>
      <c r="E57" s="198"/>
    </row>
    <row r="58" spans="1:5" ht="28.5">
      <c r="A58" s="243"/>
      <c r="B58" s="186">
        <v>19</v>
      </c>
      <c r="C58" s="187" t="s">
        <v>537</v>
      </c>
      <c r="D58" s="188"/>
      <c r="E58" s="198"/>
    </row>
    <row r="59" spans="1:5" ht="28.5">
      <c r="A59" s="243"/>
      <c r="B59" s="186">
        <v>20</v>
      </c>
      <c r="C59" s="187" t="s">
        <v>538</v>
      </c>
      <c r="D59" s="188"/>
      <c r="E59" s="198"/>
    </row>
    <row r="60" spans="1:5" ht="42.75">
      <c r="A60" s="243"/>
      <c r="B60" s="186">
        <v>21</v>
      </c>
      <c r="C60" s="187" t="s">
        <v>539</v>
      </c>
      <c r="D60" s="188"/>
      <c r="E60" s="198"/>
    </row>
    <row r="61" spans="1:5" ht="28.5">
      <c r="A61" s="243"/>
      <c r="B61" s="186">
        <v>22</v>
      </c>
      <c r="C61" s="187" t="s">
        <v>540</v>
      </c>
      <c r="D61" s="188"/>
      <c r="E61" s="199"/>
    </row>
    <row r="62" spans="1:5" ht="57">
      <c r="A62" s="243" t="s">
        <v>541</v>
      </c>
      <c r="B62" s="186">
        <v>23</v>
      </c>
      <c r="C62" s="187" t="s">
        <v>542</v>
      </c>
      <c r="D62" s="188">
        <v>22</v>
      </c>
      <c r="E62" s="198" t="s">
        <v>543</v>
      </c>
    </row>
    <row r="63" spans="1:5" ht="42.75">
      <c r="A63" s="243"/>
      <c r="B63" s="186">
        <v>24</v>
      </c>
      <c r="C63" s="187" t="s">
        <v>544</v>
      </c>
      <c r="D63" s="188">
        <v>23</v>
      </c>
      <c r="E63" s="187" t="s">
        <v>545</v>
      </c>
    </row>
    <row r="64" spans="1:5" ht="28.5">
      <c r="A64" s="243"/>
      <c r="B64" s="186">
        <v>25</v>
      </c>
      <c r="C64" s="187" t="s">
        <v>546</v>
      </c>
      <c r="D64" s="188"/>
      <c r="E64" s="198"/>
    </row>
    <row r="65" spans="1:10" ht="57">
      <c r="A65" s="247" t="s">
        <v>547</v>
      </c>
      <c r="B65" s="186">
        <v>26</v>
      </c>
      <c r="C65" s="187" t="s">
        <v>548</v>
      </c>
      <c r="D65" s="188">
        <v>24</v>
      </c>
      <c r="E65" s="198" t="s">
        <v>549</v>
      </c>
    </row>
    <row r="66" spans="1:10" ht="45" customHeight="1">
      <c r="A66" s="248"/>
      <c r="B66" s="186"/>
      <c r="C66" s="187"/>
      <c r="D66" s="188"/>
      <c r="E66" s="188"/>
    </row>
    <row r="67" spans="1:10" ht="76.900000000000006" customHeight="1">
      <c r="A67" s="243" t="s">
        <v>550</v>
      </c>
      <c r="B67" s="186">
        <v>27</v>
      </c>
      <c r="C67" s="187" t="s">
        <v>551</v>
      </c>
      <c r="D67" s="188">
        <v>25</v>
      </c>
      <c r="E67" s="187" t="s">
        <v>552</v>
      </c>
    </row>
    <row r="68" spans="1:10" ht="16.149999999999999" customHeight="1">
      <c r="A68" s="243"/>
      <c r="B68" s="186"/>
      <c r="C68" s="187"/>
      <c r="D68" s="188">
        <v>26</v>
      </c>
      <c r="E68" s="187" t="s">
        <v>553</v>
      </c>
    </row>
    <row r="69" spans="1:10" ht="49.9" customHeight="1">
      <c r="A69" s="243" t="s">
        <v>554</v>
      </c>
      <c r="B69" s="186">
        <v>28</v>
      </c>
      <c r="C69" s="198" t="s">
        <v>555</v>
      </c>
      <c r="D69" s="188">
        <v>27</v>
      </c>
      <c r="E69" s="198" t="s">
        <v>556</v>
      </c>
    </row>
    <row r="70" spans="1:10" ht="49.9" customHeight="1">
      <c r="A70" s="243"/>
      <c r="B70" s="186">
        <v>29</v>
      </c>
      <c r="C70" s="198" t="s">
        <v>557</v>
      </c>
      <c r="D70" s="188">
        <v>28</v>
      </c>
      <c r="E70" s="198" t="s">
        <v>558</v>
      </c>
    </row>
    <row r="71" spans="1:10" ht="49.9" customHeight="1">
      <c r="A71" s="243"/>
      <c r="B71" s="186"/>
      <c r="C71" s="189"/>
      <c r="D71" s="188">
        <v>29</v>
      </c>
      <c r="E71" s="198" t="s">
        <v>559</v>
      </c>
    </row>
    <row r="72" spans="1:10" ht="49.9" customHeight="1">
      <c r="A72" s="243"/>
      <c r="B72" s="186"/>
      <c r="C72" s="200"/>
      <c r="D72" s="188">
        <v>30</v>
      </c>
      <c r="E72" s="198" t="s">
        <v>560</v>
      </c>
    </row>
    <row r="73" spans="1:10" ht="49.9" customHeight="1">
      <c r="A73" s="243"/>
      <c r="B73" s="186"/>
      <c r="C73" s="198"/>
      <c r="D73" s="188">
        <v>31</v>
      </c>
      <c r="E73" s="198" t="s">
        <v>561</v>
      </c>
    </row>
    <row r="74" spans="1:10" ht="49.9" customHeight="1">
      <c r="A74" s="243"/>
      <c r="B74" s="186"/>
      <c r="C74" s="198"/>
      <c r="D74" s="188">
        <v>32</v>
      </c>
      <c r="E74" s="198" t="s">
        <v>562</v>
      </c>
    </row>
    <row r="75" spans="1:10" ht="49.9" customHeight="1">
      <c r="A75" s="243"/>
      <c r="B75" s="186"/>
      <c r="C75" s="198"/>
      <c r="D75" s="188">
        <v>33</v>
      </c>
      <c r="E75" s="200" t="s">
        <v>563</v>
      </c>
    </row>
    <row r="76" spans="1:10" ht="40.15" customHeight="1">
      <c r="A76" s="243"/>
      <c r="B76" s="186"/>
      <c r="C76" s="188"/>
      <c r="D76" s="188">
        <v>34</v>
      </c>
      <c r="E76" s="198" t="s">
        <v>564</v>
      </c>
    </row>
    <row r="77" spans="1:10" ht="40.15" customHeight="1">
      <c r="A77" s="247" t="s">
        <v>17</v>
      </c>
      <c r="B77" s="186">
        <v>30</v>
      </c>
      <c r="C77" s="187" t="s">
        <v>565</v>
      </c>
      <c r="D77" s="188">
        <v>35</v>
      </c>
      <c r="E77" s="187" t="s">
        <v>566</v>
      </c>
    </row>
    <row r="78" spans="1:10" ht="72" customHeight="1">
      <c r="A78" s="249"/>
      <c r="B78" s="186">
        <v>31</v>
      </c>
      <c r="C78" s="187" t="s">
        <v>567</v>
      </c>
      <c r="D78" s="188">
        <v>36</v>
      </c>
      <c r="E78" s="187" t="s">
        <v>568</v>
      </c>
    </row>
    <row r="79" spans="1:10" ht="72" customHeight="1">
      <c r="A79" s="249"/>
      <c r="B79" s="186">
        <v>32</v>
      </c>
      <c r="C79" s="187" t="s">
        <v>569</v>
      </c>
      <c r="D79" s="201">
        <v>37</v>
      </c>
      <c r="E79" s="187" t="s">
        <v>570</v>
      </c>
    </row>
    <row r="80" spans="1:10" ht="72" customHeight="1">
      <c r="A80" s="249"/>
      <c r="B80" s="186">
        <v>33</v>
      </c>
      <c r="C80" s="187" t="s">
        <v>571</v>
      </c>
      <c r="D80" s="201">
        <v>38</v>
      </c>
      <c r="E80" s="187" t="s">
        <v>572</v>
      </c>
      <c r="J80" s="176" t="s">
        <v>447</v>
      </c>
    </row>
    <row r="81" spans="1:5" ht="72" customHeight="1">
      <c r="A81" s="249"/>
      <c r="B81" s="202">
        <v>34</v>
      </c>
      <c r="C81" s="203" t="s">
        <v>573</v>
      </c>
      <c r="D81" s="204">
        <v>39</v>
      </c>
      <c r="E81" s="203" t="s">
        <v>574</v>
      </c>
    </row>
    <row r="82" spans="1:5" ht="72" customHeight="1">
      <c r="A82" s="205"/>
      <c r="B82" s="206"/>
      <c r="C82" s="207"/>
      <c r="D82" s="206"/>
      <c r="E82" s="207"/>
    </row>
  </sheetData>
  <mergeCells count="25">
    <mergeCell ref="A62:A64"/>
    <mergeCell ref="A65:A66"/>
    <mergeCell ref="A67:A68"/>
    <mergeCell ref="A69:A76"/>
    <mergeCell ref="A77:A81"/>
    <mergeCell ref="A52:A61"/>
    <mergeCell ref="A9:E9"/>
    <mergeCell ref="A11:A12"/>
    <mergeCell ref="A13:A15"/>
    <mergeCell ref="A16:A22"/>
    <mergeCell ref="A23:A26"/>
    <mergeCell ref="A28:A29"/>
    <mergeCell ref="A30:E30"/>
    <mergeCell ref="A32:A38"/>
    <mergeCell ref="A39:A42"/>
    <mergeCell ref="A43:A48"/>
    <mergeCell ref="A49:A51"/>
    <mergeCell ref="B1:D1"/>
    <mergeCell ref="B2:C2"/>
    <mergeCell ref="B4:E4"/>
    <mergeCell ref="A6:A7"/>
    <mergeCell ref="B6:C6"/>
    <mergeCell ref="D6:E6"/>
    <mergeCell ref="B7:C7"/>
    <mergeCell ref="D7:E7"/>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A1:F13"/>
  <sheetViews>
    <sheetView showGridLines="0" view="pageBreakPreview" zoomScale="84" zoomScaleNormal="90" zoomScaleSheetLayoutView="84" workbookViewId="0">
      <selection activeCell="D4" sqref="D4"/>
    </sheetView>
  </sheetViews>
  <sheetFormatPr baseColWidth="10" defaultColWidth="10.42578125" defaultRowHeight="15"/>
  <cols>
    <col min="1" max="1" width="60.7109375" style="225" customWidth="1"/>
    <col min="2" max="2" width="15.7109375" style="226" customWidth="1"/>
    <col min="3" max="5" width="15.7109375" style="227" customWidth="1"/>
    <col min="6" max="6" width="40.7109375" style="225" customWidth="1"/>
    <col min="7" max="7" width="2.7109375" style="211" customWidth="1"/>
    <col min="8" max="16384" width="10.42578125" style="211"/>
  </cols>
  <sheetData>
    <row r="1" spans="1:6" ht="79.900000000000006" customHeight="1">
      <c r="A1" s="210"/>
      <c r="B1" s="250" t="s">
        <v>575</v>
      </c>
      <c r="C1" s="250"/>
      <c r="D1" s="250"/>
      <c r="E1" s="250"/>
      <c r="F1" s="210"/>
    </row>
    <row r="2" spans="1:6">
      <c r="A2" s="251" t="s">
        <v>20</v>
      </c>
      <c r="B2" s="251"/>
      <c r="C2" s="251"/>
      <c r="D2" s="251"/>
      <c r="E2" s="251"/>
      <c r="F2" s="251"/>
    </row>
    <row r="3" spans="1:6" ht="28.5" customHeight="1">
      <c r="A3" s="252" t="s">
        <v>21</v>
      </c>
      <c r="B3" s="253" t="s">
        <v>22</v>
      </c>
      <c r="C3" s="253"/>
      <c r="D3" s="253"/>
      <c r="E3" s="253"/>
      <c r="F3" s="212" t="s">
        <v>23</v>
      </c>
    </row>
    <row r="4" spans="1:6" ht="46.5" customHeight="1">
      <c r="A4" s="252"/>
      <c r="B4" s="213" t="s">
        <v>24</v>
      </c>
      <c r="C4" s="213" t="s">
        <v>25</v>
      </c>
      <c r="D4" s="213" t="s">
        <v>26</v>
      </c>
      <c r="E4" s="213" t="s">
        <v>27</v>
      </c>
      <c r="F4" s="214"/>
    </row>
    <row r="5" spans="1:6" ht="64.900000000000006" customHeight="1">
      <c r="A5" s="215" t="s">
        <v>576</v>
      </c>
      <c r="B5" s="216"/>
      <c r="C5" s="217"/>
      <c r="D5" s="217">
        <v>8.9</v>
      </c>
      <c r="E5" s="217">
        <v>13.16</v>
      </c>
      <c r="F5" s="218" t="s">
        <v>449</v>
      </c>
    </row>
    <row r="6" spans="1:6" ht="64.900000000000006" customHeight="1">
      <c r="A6" s="219" t="s">
        <v>577</v>
      </c>
      <c r="B6" s="216"/>
      <c r="C6" s="217"/>
      <c r="D6" s="217">
        <v>11</v>
      </c>
      <c r="E6" s="217" t="s">
        <v>578</v>
      </c>
      <c r="F6" s="218" t="s">
        <v>449</v>
      </c>
    </row>
    <row r="7" spans="1:6" ht="64.900000000000006" customHeight="1">
      <c r="A7" s="219" t="s">
        <v>579</v>
      </c>
      <c r="B7" s="220"/>
      <c r="C7" s="221"/>
      <c r="D7" s="221">
        <v>1</v>
      </c>
      <c r="E7" s="221" t="s">
        <v>580</v>
      </c>
      <c r="F7" s="218" t="s">
        <v>449</v>
      </c>
    </row>
    <row r="8" spans="1:6" ht="64.900000000000006" customHeight="1">
      <c r="A8" s="222" t="s">
        <v>581</v>
      </c>
      <c r="B8" s="220">
        <v>16</v>
      </c>
      <c r="C8" s="221">
        <v>3.4</v>
      </c>
      <c r="D8" s="221" t="s">
        <v>582</v>
      </c>
      <c r="E8" s="221" t="s">
        <v>583</v>
      </c>
      <c r="F8" s="218" t="s">
        <v>449</v>
      </c>
    </row>
    <row r="9" spans="1:6" ht="79.150000000000006" customHeight="1">
      <c r="A9" s="222" t="s">
        <v>584</v>
      </c>
      <c r="B9" s="220" t="s">
        <v>585</v>
      </c>
      <c r="C9" s="220">
        <v>7</v>
      </c>
      <c r="D9" s="217" t="s">
        <v>586</v>
      </c>
      <c r="E9" s="217" t="s">
        <v>587</v>
      </c>
      <c r="F9" s="218" t="s">
        <v>449</v>
      </c>
    </row>
    <row r="10" spans="1:6" ht="64.900000000000006" customHeight="1">
      <c r="A10" s="219" t="s">
        <v>588</v>
      </c>
      <c r="B10" s="216"/>
      <c r="C10" s="217"/>
      <c r="D10" s="217" t="s">
        <v>589</v>
      </c>
      <c r="E10" s="217">
        <v>28</v>
      </c>
      <c r="F10" s="218" t="s">
        <v>449</v>
      </c>
    </row>
    <row r="11" spans="1:6" ht="64.900000000000006" customHeight="1">
      <c r="A11" s="223" t="s">
        <v>590</v>
      </c>
      <c r="B11" s="220"/>
      <c r="C11" s="221"/>
      <c r="D11" s="221" t="s">
        <v>591</v>
      </c>
      <c r="E11" s="221">
        <v>20.21</v>
      </c>
      <c r="F11" s="224" t="s">
        <v>449</v>
      </c>
    </row>
    <row r="12" spans="1:6" ht="64.900000000000006" customHeight="1">
      <c r="A12" s="223" t="s">
        <v>592</v>
      </c>
      <c r="B12" s="220"/>
      <c r="C12" s="221"/>
      <c r="D12" s="217" t="s">
        <v>593</v>
      </c>
      <c r="E12" s="221" t="s">
        <v>594</v>
      </c>
      <c r="F12" s="224" t="s">
        <v>449</v>
      </c>
    </row>
    <row r="13" spans="1:6" ht="64.900000000000006" customHeight="1">
      <c r="A13" s="223" t="s">
        <v>595</v>
      </c>
      <c r="B13" s="220">
        <v>2.17</v>
      </c>
      <c r="C13" s="221">
        <v>8</v>
      </c>
      <c r="D13" s="221">
        <v>1</v>
      </c>
      <c r="E13" s="221" t="s">
        <v>596</v>
      </c>
      <c r="F13" s="224" t="s">
        <v>448</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00000000-0002-0000-0200-000000000000}"/>
    <dataValidation allowBlank="1" showInputMessage="1" showErrorMessage="1" prompt="Proponer y escribir en una frase la estrategia para gestionar la debilidad, la oportunidad, la amenaza o la fortaleza.Usar verbo de acción en infinitivo._x000a_" sqref="G1 A3" xr:uid="{00000000-0002-0000-0200-000001000000}"/>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8" zoomScale="220" zoomScaleNormal="220" workbookViewId="0">
      <selection activeCell="E22" sqref="E22:F22"/>
    </sheetView>
  </sheetViews>
  <sheetFormatPr baseColWidth="10" defaultColWidth="11.42578125" defaultRowHeight="15"/>
  <cols>
    <col min="1" max="1" width="2.85546875" style="6" customWidth="1"/>
    <col min="2" max="3" width="24.7109375" style="6" customWidth="1"/>
    <col min="4" max="4" width="16" style="6" customWidth="1"/>
    <col min="5" max="5" width="24.7109375" style="6" customWidth="1"/>
    <col min="6" max="6" width="27.7109375" style="6" customWidth="1"/>
    <col min="7" max="8" width="24.7109375" style="6" customWidth="1"/>
    <col min="9" max="16384" width="11.42578125" style="6"/>
  </cols>
  <sheetData>
    <row r="1" spans="2:8" ht="15.75" thickBot="1"/>
    <row r="2" spans="2:8" ht="18">
      <c r="B2" s="258" t="s">
        <v>29</v>
      </c>
      <c r="C2" s="259"/>
      <c r="D2" s="259"/>
      <c r="E2" s="259"/>
      <c r="F2" s="259"/>
      <c r="G2" s="259"/>
      <c r="H2" s="260"/>
    </row>
    <row r="3" spans="2:8" ht="16.5">
      <c r="B3" s="261" t="s">
        <v>30</v>
      </c>
      <c r="C3" s="262"/>
      <c r="D3" s="262"/>
      <c r="E3" s="262"/>
      <c r="F3" s="262"/>
      <c r="G3" s="262"/>
      <c r="H3" s="263"/>
    </row>
    <row r="4" spans="2:8" ht="88.5" customHeight="1">
      <c r="B4" s="264" t="s">
        <v>31</v>
      </c>
      <c r="C4" s="265"/>
      <c r="D4" s="265"/>
      <c r="E4" s="265"/>
      <c r="F4" s="265"/>
      <c r="G4" s="265"/>
      <c r="H4" s="266"/>
    </row>
    <row r="5" spans="2:8" ht="16.5">
      <c r="B5" s="7"/>
      <c r="C5" s="8"/>
      <c r="D5" s="8"/>
      <c r="E5" s="8"/>
      <c r="F5" s="8"/>
      <c r="G5" s="8"/>
      <c r="H5" s="9"/>
    </row>
    <row r="6" spans="2:8" ht="16.5" customHeight="1">
      <c r="B6" s="267" t="s">
        <v>32</v>
      </c>
      <c r="C6" s="268"/>
      <c r="D6" s="268"/>
      <c r="E6" s="268"/>
      <c r="F6" s="268"/>
      <c r="G6" s="268"/>
      <c r="H6" s="269"/>
    </row>
    <row r="7" spans="2:8" ht="44.25" customHeight="1">
      <c r="B7" s="267"/>
      <c r="C7" s="268"/>
      <c r="D7" s="268"/>
      <c r="E7" s="268"/>
      <c r="F7" s="268"/>
      <c r="G7" s="268"/>
      <c r="H7" s="269"/>
    </row>
    <row r="8" spans="2:8" ht="15.75" thickBot="1">
      <c r="B8" s="10"/>
      <c r="C8" s="11"/>
      <c r="D8" s="12"/>
      <c r="E8" s="13"/>
      <c r="F8" s="13"/>
      <c r="G8" s="14"/>
      <c r="H8" s="15"/>
    </row>
    <row r="9" spans="2:8">
      <c r="B9" s="10"/>
      <c r="C9" s="254" t="s">
        <v>33</v>
      </c>
      <c r="D9" s="255"/>
      <c r="E9" s="256" t="s">
        <v>34</v>
      </c>
      <c r="F9" s="257"/>
      <c r="G9" s="11"/>
      <c r="H9" s="15"/>
    </row>
    <row r="10" spans="2:8" ht="35.25" customHeight="1">
      <c r="B10" s="10"/>
      <c r="C10" s="270" t="s">
        <v>35</v>
      </c>
      <c r="D10" s="271"/>
      <c r="E10" s="272" t="s">
        <v>36</v>
      </c>
      <c r="F10" s="273"/>
      <c r="G10" s="11"/>
      <c r="H10" s="15"/>
    </row>
    <row r="11" spans="2:8" ht="17.25" customHeight="1">
      <c r="B11" s="10"/>
      <c r="C11" s="270" t="s">
        <v>37</v>
      </c>
      <c r="D11" s="271"/>
      <c r="E11" s="272" t="s">
        <v>38</v>
      </c>
      <c r="F11" s="273"/>
      <c r="G11" s="11"/>
      <c r="H11" s="15"/>
    </row>
    <row r="12" spans="2:8" ht="19.5" customHeight="1">
      <c r="B12" s="10"/>
      <c r="C12" s="270" t="s">
        <v>39</v>
      </c>
      <c r="D12" s="271"/>
      <c r="E12" s="272" t="s">
        <v>40</v>
      </c>
      <c r="F12" s="273"/>
      <c r="G12" s="11"/>
      <c r="H12" s="15"/>
    </row>
    <row r="13" spans="2:8" ht="27" customHeight="1">
      <c r="B13" s="10"/>
      <c r="C13" s="270" t="s">
        <v>41</v>
      </c>
      <c r="D13" s="271"/>
      <c r="E13" s="272" t="s">
        <v>42</v>
      </c>
      <c r="F13" s="273"/>
      <c r="G13" s="11"/>
      <c r="H13" s="15"/>
    </row>
    <row r="14" spans="2:8" ht="34.5" customHeight="1">
      <c r="B14" s="10"/>
      <c r="C14" s="274" t="s">
        <v>43</v>
      </c>
      <c r="D14" s="275"/>
      <c r="E14" s="276" t="s">
        <v>44</v>
      </c>
      <c r="F14" s="277"/>
      <c r="G14" s="11"/>
      <c r="H14" s="15"/>
    </row>
    <row r="15" spans="2:8" ht="27.75" customHeight="1">
      <c r="B15" s="10"/>
      <c r="C15" s="274" t="s">
        <v>45</v>
      </c>
      <c r="D15" s="275"/>
      <c r="E15" s="276" t="s">
        <v>46</v>
      </c>
      <c r="F15" s="277"/>
      <c r="G15" s="11"/>
      <c r="H15" s="15"/>
    </row>
    <row r="16" spans="2:8" ht="28.5" customHeight="1">
      <c r="B16" s="10"/>
      <c r="C16" s="274" t="s">
        <v>47</v>
      </c>
      <c r="D16" s="275"/>
      <c r="E16" s="276" t="s">
        <v>48</v>
      </c>
      <c r="F16" s="277"/>
      <c r="G16" s="11"/>
      <c r="H16" s="15"/>
    </row>
    <row r="17" spans="2:8" ht="72.75" customHeight="1">
      <c r="B17" s="10"/>
      <c r="C17" s="274" t="s">
        <v>49</v>
      </c>
      <c r="D17" s="275"/>
      <c r="E17" s="276" t="s">
        <v>50</v>
      </c>
      <c r="F17" s="277"/>
      <c r="G17" s="11"/>
      <c r="H17" s="15"/>
    </row>
    <row r="18" spans="2:8" ht="64.5" customHeight="1">
      <c r="B18" s="10"/>
      <c r="C18" s="274" t="s">
        <v>51</v>
      </c>
      <c r="D18" s="275"/>
      <c r="E18" s="276" t="s">
        <v>52</v>
      </c>
      <c r="F18" s="277"/>
      <c r="G18" s="11"/>
      <c r="H18" s="15"/>
    </row>
    <row r="19" spans="2:8" ht="71.25" customHeight="1">
      <c r="B19" s="10"/>
      <c r="C19" s="274" t="s">
        <v>53</v>
      </c>
      <c r="D19" s="275"/>
      <c r="E19" s="276" t="s">
        <v>54</v>
      </c>
      <c r="F19" s="277"/>
      <c r="G19" s="11"/>
      <c r="H19" s="15"/>
    </row>
    <row r="20" spans="2:8" ht="55.5" customHeight="1">
      <c r="B20" s="10"/>
      <c r="C20" s="278" t="s">
        <v>55</v>
      </c>
      <c r="D20" s="279"/>
      <c r="E20" s="276" t="s">
        <v>56</v>
      </c>
      <c r="F20" s="277"/>
      <c r="G20" s="11"/>
      <c r="H20" s="15"/>
    </row>
    <row r="21" spans="2:8" ht="42" customHeight="1">
      <c r="B21" s="10"/>
      <c r="C21" s="278" t="s">
        <v>57</v>
      </c>
      <c r="D21" s="279"/>
      <c r="E21" s="276" t="s">
        <v>58</v>
      </c>
      <c r="F21" s="277"/>
      <c r="G21" s="11"/>
      <c r="H21" s="15"/>
    </row>
    <row r="22" spans="2:8" ht="59.25" customHeight="1">
      <c r="B22" s="10"/>
      <c r="C22" s="278" t="s">
        <v>59</v>
      </c>
      <c r="D22" s="279"/>
      <c r="E22" s="276" t="s">
        <v>60</v>
      </c>
      <c r="F22" s="277"/>
      <c r="G22" s="11"/>
      <c r="H22" s="15"/>
    </row>
    <row r="23" spans="2:8" ht="23.25" customHeight="1">
      <c r="B23" s="10"/>
      <c r="C23" s="278" t="s">
        <v>61</v>
      </c>
      <c r="D23" s="279"/>
      <c r="E23" s="276" t="s">
        <v>62</v>
      </c>
      <c r="F23" s="277"/>
      <c r="G23" s="11"/>
      <c r="H23" s="15"/>
    </row>
    <row r="24" spans="2:8" ht="30.75" customHeight="1">
      <c r="B24" s="10"/>
      <c r="C24" s="278" t="s">
        <v>63</v>
      </c>
      <c r="D24" s="279"/>
      <c r="E24" s="276" t="s">
        <v>64</v>
      </c>
      <c r="F24" s="277"/>
      <c r="G24" s="11"/>
      <c r="H24" s="15"/>
    </row>
    <row r="25" spans="2:8" ht="33" customHeight="1">
      <c r="B25" s="10"/>
      <c r="C25" s="278" t="s">
        <v>65</v>
      </c>
      <c r="D25" s="279"/>
      <c r="E25" s="276" t="s">
        <v>66</v>
      </c>
      <c r="F25" s="277"/>
      <c r="G25" s="11"/>
      <c r="H25" s="15"/>
    </row>
    <row r="26" spans="2:8" ht="30" customHeight="1">
      <c r="B26" s="10"/>
      <c r="C26" s="278" t="s">
        <v>67</v>
      </c>
      <c r="D26" s="279"/>
      <c r="E26" s="276" t="s">
        <v>68</v>
      </c>
      <c r="F26" s="277"/>
      <c r="G26" s="11"/>
      <c r="H26" s="15"/>
    </row>
    <row r="27" spans="2:8" ht="35.25" customHeight="1">
      <c r="B27" s="10"/>
      <c r="C27" s="278" t="s">
        <v>69</v>
      </c>
      <c r="D27" s="279"/>
      <c r="E27" s="276" t="s">
        <v>70</v>
      </c>
      <c r="F27" s="277"/>
      <c r="G27" s="11"/>
      <c r="H27" s="15"/>
    </row>
    <row r="28" spans="2:8" ht="31.5" customHeight="1">
      <c r="B28" s="10"/>
      <c r="C28" s="278" t="s">
        <v>71</v>
      </c>
      <c r="D28" s="279"/>
      <c r="E28" s="276" t="s">
        <v>72</v>
      </c>
      <c r="F28" s="277"/>
      <c r="G28" s="11"/>
      <c r="H28" s="15"/>
    </row>
    <row r="29" spans="2:8" ht="35.25" customHeight="1">
      <c r="B29" s="10"/>
      <c r="C29" s="278" t="s">
        <v>73</v>
      </c>
      <c r="D29" s="279"/>
      <c r="E29" s="276" t="s">
        <v>74</v>
      </c>
      <c r="F29" s="277"/>
      <c r="G29" s="11"/>
      <c r="H29" s="15"/>
    </row>
    <row r="30" spans="2:8" ht="59.25" customHeight="1">
      <c r="B30" s="10"/>
      <c r="C30" s="278" t="s">
        <v>75</v>
      </c>
      <c r="D30" s="279"/>
      <c r="E30" s="276" t="s">
        <v>76</v>
      </c>
      <c r="F30" s="277"/>
      <c r="G30" s="11"/>
      <c r="H30" s="15"/>
    </row>
    <row r="31" spans="2:8" ht="57" customHeight="1">
      <c r="B31" s="10"/>
      <c r="C31" s="278" t="s">
        <v>77</v>
      </c>
      <c r="D31" s="279"/>
      <c r="E31" s="276" t="s">
        <v>78</v>
      </c>
      <c r="F31" s="277"/>
      <c r="G31" s="11"/>
      <c r="H31" s="15"/>
    </row>
    <row r="32" spans="2:8" ht="82.5" customHeight="1">
      <c r="B32" s="10"/>
      <c r="C32" s="278" t="s">
        <v>79</v>
      </c>
      <c r="D32" s="279"/>
      <c r="E32" s="276" t="s">
        <v>80</v>
      </c>
      <c r="F32" s="277"/>
      <c r="G32" s="11"/>
      <c r="H32" s="15"/>
    </row>
    <row r="33" spans="2:8" ht="46.5" customHeight="1">
      <c r="B33" s="10"/>
      <c r="C33" s="278" t="s">
        <v>81</v>
      </c>
      <c r="D33" s="279"/>
      <c r="E33" s="276" t="s">
        <v>82</v>
      </c>
      <c r="F33" s="277"/>
      <c r="G33" s="11"/>
      <c r="H33" s="15"/>
    </row>
    <row r="34" spans="2:8" ht="6.75" customHeight="1" thickBot="1">
      <c r="B34" s="10"/>
      <c r="C34" s="286"/>
      <c r="D34" s="287"/>
      <c r="E34" s="288"/>
      <c r="F34" s="289"/>
      <c r="G34" s="11"/>
      <c r="H34" s="15"/>
    </row>
    <row r="35" spans="2:8" ht="15.75" thickTop="1">
      <c r="B35" s="10"/>
      <c r="C35" s="16"/>
      <c r="D35" s="16"/>
      <c r="E35" s="17"/>
      <c r="F35" s="17"/>
      <c r="G35" s="11"/>
      <c r="H35" s="15"/>
    </row>
    <row r="36" spans="2:8" ht="21" customHeight="1">
      <c r="B36" s="280" t="s">
        <v>83</v>
      </c>
      <c r="C36" s="281"/>
      <c r="D36" s="281"/>
      <c r="E36" s="281"/>
      <c r="F36" s="281"/>
      <c r="G36" s="281"/>
      <c r="H36" s="282"/>
    </row>
    <row r="37" spans="2:8" ht="20.25" customHeight="1">
      <c r="B37" s="280" t="s">
        <v>84</v>
      </c>
      <c r="C37" s="281"/>
      <c r="D37" s="281"/>
      <c r="E37" s="281"/>
      <c r="F37" s="281"/>
      <c r="G37" s="281"/>
      <c r="H37" s="282"/>
    </row>
    <row r="38" spans="2:8" ht="20.25" customHeight="1">
      <c r="B38" s="280" t="s">
        <v>85</v>
      </c>
      <c r="C38" s="281"/>
      <c r="D38" s="281"/>
      <c r="E38" s="281"/>
      <c r="F38" s="281"/>
      <c r="G38" s="281"/>
      <c r="H38" s="282"/>
    </row>
    <row r="39" spans="2:8" ht="21.75" customHeight="1">
      <c r="B39" s="280" t="s">
        <v>86</v>
      </c>
      <c r="C39" s="281"/>
      <c r="D39" s="281"/>
      <c r="E39" s="281"/>
      <c r="F39" s="281"/>
      <c r="G39" s="281"/>
      <c r="H39" s="282"/>
    </row>
    <row r="40" spans="2:8" ht="22.5" customHeight="1">
      <c r="B40" s="280" t="s">
        <v>87</v>
      </c>
      <c r="C40" s="281"/>
      <c r="D40" s="281"/>
      <c r="E40" s="281"/>
      <c r="F40" s="281"/>
      <c r="G40" s="281"/>
      <c r="H40" s="282"/>
    </row>
    <row r="41" spans="2:8" ht="32.25" customHeight="1" thickBot="1">
      <c r="B41" s="283" t="s">
        <v>88</v>
      </c>
      <c r="C41" s="284"/>
      <c r="D41" s="284"/>
      <c r="E41" s="284"/>
      <c r="F41" s="284"/>
      <c r="G41" s="284"/>
      <c r="H41" s="285"/>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3:I7"/>
  <sheetViews>
    <sheetView topLeftCell="D1" zoomScale="69" zoomScaleNormal="69" workbookViewId="0">
      <selection activeCell="E7" sqref="E7"/>
    </sheetView>
  </sheetViews>
  <sheetFormatPr baseColWidth="10" defaultColWidth="11.42578125" defaultRowHeight="15"/>
  <cols>
    <col min="1" max="1" width="27.42578125" style="6" customWidth="1"/>
    <col min="2" max="2" width="33.28515625" style="6" customWidth="1"/>
    <col min="3" max="3" width="70.5703125" style="6" customWidth="1"/>
    <col min="4" max="4" width="46.5703125" style="6" customWidth="1"/>
    <col min="5" max="5" width="40.42578125" style="6" customWidth="1"/>
    <col min="6" max="6" width="41.28515625" style="6" customWidth="1"/>
    <col min="7" max="7" width="47.7109375" style="6" customWidth="1"/>
    <col min="8" max="8" width="42.85546875" style="6" customWidth="1"/>
    <col min="9" max="9" width="34" style="6" customWidth="1"/>
    <col min="10" max="16384" width="11.42578125" style="6"/>
  </cols>
  <sheetData>
    <row r="3" spans="1:9">
      <c r="A3" s="290" t="s">
        <v>51</v>
      </c>
      <c r="B3" s="290"/>
      <c r="C3" s="290"/>
      <c r="D3" s="290"/>
      <c r="E3" s="290"/>
      <c r="F3" s="290"/>
      <c r="G3" s="290"/>
      <c r="H3" s="290"/>
    </row>
    <row r="4" spans="1:9">
      <c r="A4" s="290"/>
      <c r="B4" s="290"/>
      <c r="C4" s="290"/>
      <c r="D4" s="290"/>
      <c r="E4" s="290"/>
      <c r="F4" s="290"/>
      <c r="G4" s="290"/>
      <c r="H4" s="290"/>
    </row>
    <row r="5" spans="1:9" ht="34.5" thickBot="1">
      <c r="A5" s="18"/>
      <c r="B5" s="18"/>
      <c r="C5" s="18"/>
      <c r="D5" s="18"/>
      <c r="E5" s="18"/>
      <c r="F5" s="18"/>
      <c r="G5" s="18"/>
      <c r="H5" s="18"/>
    </row>
    <row r="6" spans="1:9" ht="71.25" customHeight="1" thickBot="1">
      <c r="A6" s="291" t="s">
        <v>51</v>
      </c>
      <c r="B6" s="79" t="s">
        <v>89</v>
      </c>
      <c r="C6" s="80" t="s">
        <v>90</v>
      </c>
      <c r="D6" s="80" t="s">
        <v>91</v>
      </c>
      <c r="E6" s="80" t="s">
        <v>92</v>
      </c>
      <c r="F6" s="80" t="s">
        <v>93</v>
      </c>
      <c r="G6" s="132" t="s">
        <v>94</v>
      </c>
      <c r="H6" s="79" t="s">
        <v>95</v>
      </c>
      <c r="I6" s="79" t="s">
        <v>96</v>
      </c>
    </row>
    <row r="7" spans="1:9" ht="265.5" customHeight="1" thickBot="1">
      <c r="A7" s="292"/>
      <c r="B7" s="19" t="s">
        <v>97</v>
      </c>
      <c r="C7" s="19" t="s">
        <v>98</v>
      </c>
      <c r="D7" s="19" t="s">
        <v>99</v>
      </c>
      <c r="E7" s="19" t="s">
        <v>100</v>
      </c>
      <c r="F7" s="19" t="s">
        <v>101</v>
      </c>
      <c r="G7" s="20" t="s">
        <v>102</v>
      </c>
      <c r="H7" s="133" t="s">
        <v>103</v>
      </c>
      <c r="I7" s="133" t="s">
        <v>104</v>
      </c>
    </row>
  </sheetData>
  <mergeCells count="2">
    <mergeCell ref="A3:H4"/>
    <mergeCell ref="A6: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EG735"/>
  <sheetViews>
    <sheetView zoomScale="90" zoomScaleNormal="90" workbookViewId="0">
      <selection activeCell="B7" sqref="B7"/>
    </sheetView>
  </sheetViews>
  <sheetFormatPr baseColWidth="10" defaultColWidth="11.42578125" defaultRowHeight="15"/>
  <cols>
    <col min="2" max="2" width="24.140625" customWidth="1"/>
    <col min="3" max="3" width="75.7109375" customWidth="1"/>
    <col min="4" max="4" width="29.85546875" customWidth="1"/>
    <col min="32" max="137" width="11.42578125" style="6"/>
  </cols>
  <sheetData>
    <row r="1" spans="1:31" s="6" customFormat="1"/>
    <row r="2" spans="1:31" ht="23.25">
      <c r="A2" s="6"/>
      <c r="B2" s="293" t="s">
        <v>191</v>
      </c>
      <c r="C2" s="293"/>
      <c r="D2" s="293"/>
      <c r="E2" s="6"/>
      <c r="F2" s="6"/>
      <c r="G2" s="6"/>
      <c r="H2" s="6"/>
      <c r="I2" s="6"/>
      <c r="J2" s="6"/>
      <c r="K2" s="6"/>
      <c r="L2" s="6"/>
      <c r="M2" s="6"/>
      <c r="N2" s="6"/>
      <c r="O2" s="6"/>
      <c r="P2" s="6"/>
      <c r="Q2" s="6"/>
      <c r="R2" s="6"/>
      <c r="S2" s="6"/>
      <c r="T2" s="6"/>
      <c r="U2" s="6"/>
      <c r="V2" s="6"/>
      <c r="W2" s="6"/>
      <c r="X2" s="6"/>
      <c r="Y2" s="6"/>
      <c r="Z2" s="6"/>
      <c r="AA2" s="6"/>
      <c r="AB2" s="6"/>
      <c r="AC2" s="6"/>
      <c r="AD2" s="6"/>
      <c r="AE2" s="6"/>
    </row>
    <row r="3" spans="1:31">
      <c r="A3" s="6"/>
      <c r="B3" s="91"/>
      <c r="C3" s="91"/>
      <c r="D3" s="91"/>
      <c r="E3" s="6"/>
      <c r="F3" s="6"/>
      <c r="G3" s="6"/>
      <c r="H3" s="6"/>
      <c r="I3" s="6"/>
      <c r="J3" s="6"/>
      <c r="K3" s="6"/>
      <c r="L3" s="6"/>
      <c r="M3" s="6"/>
      <c r="N3" s="6"/>
      <c r="O3" s="6"/>
      <c r="P3" s="6"/>
      <c r="Q3" s="6"/>
      <c r="R3" s="6"/>
      <c r="S3" s="6"/>
      <c r="T3" s="6"/>
      <c r="U3" s="6"/>
      <c r="V3" s="6"/>
      <c r="W3" s="6"/>
      <c r="X3" s="6"/>
      <c r="Y3" s="6"/>
      <c r="Z3" s="6"/>
      <c r="AA3" s="6"/>
      <c r="AB3" s="6"/>
      <c r="AC3" s="6"/>
      <c r="AD3" s="6"/>
      <c r="AE3" s="6"/>
    </row>
    <row r="4" spans="1:31" ht="23.25">
      <c r="A4" s="6"/>
      <c r="B4" s="21"/>
      <c r="C4" s="102" t="s">
        <v>192</v>
      </c>
      <c r="D4" s="102" t="s">
        <v>193</v>
      </c>
      <c r="E4" s="6"/>
      <c r="F4" s="6"/>
      <c r="G4" s="6"/>
      <c r="H4" s="6"/>
      <c r="I4" s="6"/>
      <c r="J4" s="6"/>
      <c r="K4" s="6"/>
      <c r="L4" s="6"/>
      <c r="M4" s="6"/>
      <c r="N4" s="6"/>
      <c r="O4" s="6"/>
      <c r="P4" s="6"/>
      <c r="Q4" s="6"/>
      <c r="R4" s="6"/>
      <c r="S4" s="6"/>
      <c r="T4" s="6"/>
      <c r="U4" s="6"/>
      <c r="V4" s="6"/>
      <c r="W4" s="6"/>
      <c r="X4" s="6"/>
      <c r="Y4" s="6"/>
      <c r="Z4" s="6"/>
      <c r="AA4" s="6"/>
      <c r="AB4" s="6"/>
      <c r="AC4" s="6"/>
      <c r="AD4" s="6"/>
      <c r="AE4" s="6"/>
    </row>
    <row r="5" spans="1:31" ht="46.5">
      <c r="A5" s="6"/>
      <c r="B5" s="103" t="s">
        <v>194</v>
      </c>
      <c r="C5" s="104" t="s">
        <v>195</v>
      </c>
      <c r="D5" s="105">
        <v>0.2</v>
      </c>
      <c r="E5" s="6"/>
      <c r="F5" s="6"/>
      <c r="G5" s="6"/>
      <c r="H5" s="6"/>
      <c r="I5" s="6"/>
      <c r="J5" s="6"/>
      <c r="K5" s="6"/>
      <c r="L5" s="6"/>
      <c r="M5" s="6"/>
      <c r="N5" s="6"/>
      <c r="O5" s="6"/>
      <c r="P5" s="6"/>
      <c r="Q5" s="6"/>
      <c r="R5" s="6"/>
      <c r="S5" s="6"/>
      <c r="T5" s="6"/>
      <c r="U5" s="6"/>
      <c r="V5" s="6"/>
      <c r="W5" s="6"/>
      <c r="X5" s="6"/>
      <c r="Y5" s="6"/>
      <c r="Z5" s="6"/>
      <c r="AA5" s="6"/>
      <c r="AB5" s="6"/>
      <c r="AC5" s="6"/>
      <c r="AD5" s="6"/>
      <c r="AE5" s="6"/>
    </row>
    <row r="6" spans="1:31" ht="46.5">
      <c r="A6" s="6"/>
      <c r="B6" s="106" t="s">
        <v>196</v>
      </c>
      <c r="C6" s="107" t="s">
        <v>197</v>
      </c>
      <c r="D6" s="108">
        <v>0.4</v>
      </c>
      <c r="E6" s="6"/>
      <c r="F6" s="6"/>
      <c r="G6" s="6"/>
      <c r="H6" s="6"/>
      <c r="I6" s="6"/>
      <c r="J6" s="6"/>
      <c r="K6" s="6"/>
      <c r="L6" s="6"/>
      <c r="M6" s="6"/>
      <c r="N6" s="6"/>
      <c r="O6" s="6"/>
      <c r="P6" s="6"/>
      <c r="Q6" s="6"/>
      <c r="R6" s="6"/>
      <c r="S6" s="6"/>
      <c r="T6" s="6"/>
      <c r="U6" s="6"/>
      <c r="V6" s="6"/>
      <c r="W6" s="6"/>
      <c r="X6" s="6"/>
      <c r="Y6" s="6"/>
      <c r="Z6" s="6"/>
      <c r="AA6" s="6"/>
      <c r="AB6" s="6"/>
      <c r="AC6" s="6"/>
      <c r="AD6" s="6"/>
      <c r="AE6" s="6"/>
    </row>
    <row r="7" spans="1:31" ht="46.5">
      <c r="A7" s="6"/>
      <c r="B7" s="109" t="s">
        <v>198</v>
      </c>
      <c r="C7" s="107" t="s">
        <v>199</v>
      </c>
      <c r="D7" s="108">
        <v>0.6</v>
      </c>
      <c r="E7" s="6"/>
      <c r="F7" s="6"/>
      <c r="G7" s="6"/>
      <c r="H7" s="6"/>
      <c r="I7" s="6"/>
      <c r="J7" s="6"/>
      <c r="K7" s="6"/>
      <c r="L7" s="6"/>
      <c r="M7" s="6"/>
      <c r="N7" s="6"/>
      <c r="O7" s="6"/>
      <c r="P7" s="6"/>
      <c r="Q7" s="6"/>
      <c r="R7" s="6"/>
      <c r="S7" s="6"/>
      <c r="T7" s="6"/>
      <c r="U7" s="6"/>
      <c r="V7" s="6"/>
      <c r="W7" s="6"/>
      <c r="X7" s="6"/>
      <c r="Y7" s="6"/>
      <c r="Z7" s="6"/>
      <c r="AA7" s="6"/>
      <c r="AB7" s="6"/>
      <c r="AC7" s="6"/>
      <c r="AD7" s="6"/>
      <c r="AE7" s="6"/>
    </row>
    <row r="8" spans="1:31" ht="69.75">
      <c r="A8" s="6"/>
      <c r="B8" s="110" t="s">
        <v>200</v>
      </c>
      <c r="C8" s="107" t="s">
        <v>201</v>
      </c>
      <c r="D8" s="108">
        <v>0.8</v>
      </c>
      <c r="E8" s="6"/>
      <c r="F8" s="6"/>
      <c r="G8" s="6"/>
      <c r="H8" s="6"/>
      <c r="I8" s="6"/>
      <c r="J8" s="6"/>
      <c r="K8" s="6"/>
      <c r="L8" s="6"/>
      <c r="M8" s="6"/>
      <c r="N8" s="6"/>
      <c r="O8" s="6"/>
      <c r="P8" s="6"/>
      <c r="Q8" s="6"/>
      <c r="R8" s="6"/>
      <c r="S8" s="6"/>
      <c r="T8" s="6"/>
      <c r="U8" s="6"/>
      <c r="V8" s="6"/>
      <c r="W8" s="6"/>
      <c r="X8" s="6"/>
      <c r="Y8" s="6"/>
      <c r="Z8" s="6"/>
      <c r="AA8" s="6"/>
      <c r="AB8" s="6"/>
      <c r="AC8" s="6"/>
      <c r="AD8" s="6"/>
      <c r="AE8" s="6"/>
    </row>
    <row r="9" spans="1:31" ht="46.5">
      <c r="A9" s="6"/>
      <c r="B9" s="111" t="s">
        <v>202</v>
      </c>
      <c r="C9" s="107" t="s">
        <v>203</v>
      </c>
      <c r="D9" s="108">
        <v>1</v>
      </c>
      <c r="E9" s="6"/>
      <c r="F9" s="6"/>
      <c r="G9" s="6"/>
      <c r="H9" s="6"/>
      <c r="I9" s="6"/>
      <c r="J9" s="6"/>
      <c r="K9" s="6"/>
      <c r="L9" s="6"/>
      <c r="M9" s="6"/>
      <c r="N9" s="6"/>
      <c r="O9" s="6"/>
      <c r="P9" s="6"/>
      <c r="Q9" s="6"/>
      <c r="R9" s="6"/>
      <c r="S9" s="6"/>
      <c r="T9" s="6"/>
      <c r="U9" s="6"/>
      <c r="V9" s="6"/>
      <c r="W9" s="6"/>
      <c r="X9" s="6"/>
      <c r="Y9" s="6"/>
      <c r="Z9" s="6"/>
      <c r="AA9" s="6"/>
      <c r="AB9" s="6"/>
      <c r="AC9" s="6"/>
      <c r="AD9" s="6"/>
      <c r="AE9" s="6"/>
    </row>
    <row r="10" spans="1:31">
      <c r="A10" s="6"/>
      <c r="B10" s="22"/>
      <c r="C10" s="22"/>
      <c r="D10" s="22"/>
      <c r="E10" s="6"/>
      <c r="F10" s="6"/>
      <c r="G10" s="6"/>
      <c r="H10" s="6"/>
      <c r="I10" s="6"/>
      <c r="J10" s="6"/>
      <c r="K10" s="6"/>
      <c r="L10" s="6"/>
      <c r="M10" s="6"/>
      <c r="N10" s="6"/>
      <c r="O10" s="6"/>
      <c r="P10" s="6"/>
      <c r="Q10" s="6"/>
      <c r="R10" s="6"/>
      <c r="S10" s="6"/>
      <c r="T10" s="6"/>
      <c r="U10" s="6"/>
      <c r="V10" s="6"/>
      <c r="W10" s="6"/>
      <c r="X10" s="6"/>
      <c r="Y10" s="6"/>
      <c r="Z10" s="6"/>
      <c r="AA10" s="6"/>
      <c r="AB10" s="6"/>
      <c r="AC10" s="6"/>
      <c r="AD10" s="6"/>
      <c r="AE10" s="6"/>
    </row>
    <row r="11" spans="1:31" ht="16.5">
      <c r="A11" s="6"/>
      <c r="B11" s="23"/>
      <c r="C11" s="22"/>
      <c r="D11" s="22"/>
      <c r="E11" s="6"/>
      <c r="F11" s="6"/>
      <c r="G11" s="6"/>
      <c r="H11" s="6"/>
      <c r="I11" s="6"/>
      <c r="J11" s="6"/>
      <c r="K11" s="6"/>
      <c r="L11" s="6"/>
      <c r="M11" s="6"/>
      <c r="N11" s="6"/>
      <c r="O11" s="6"/>
      <c r="P11" s="6"/>
      <c r="Q11" s="6"/>
      <c r="R11" s="6"/>
      <c r="S11" s="6"/>
      <c r="T11" s="6"/>
      <c r="U11" s="6"/>
      <c r="V11" s="6"/>
      <c r="W11" s="6"/>
      <c r="X11" s="6"/>
      <c r="Y11" s="6"/>
      <c r="Z11" s="6"/>
      <c r="AA11" s="6"/>
      <c r="AB11" s="6"/>
      <c r="AC11" s="6"/>
      <c r="AD11" s="6"/>
      <c r="AE11" s="6"/>
    </row>
    <row r="12" spans="1:31">
      <c r="A12" s="6"/>
      <c r="B12" s="22"/>
      <c r="C12" s="22"/>
      <c r="D12" s="22"/>
      <c r="E12" s="6"/>
      <c r="F12" s="6"/>
      <c r="G12" s="6"/>
      <c r="H12" s="6"/>
      <c r="I12" s="6"/>
      <c r="J12" s="6"/>
      <c r="K12" s="6"/>
      <c r="L12" s="6"/>
      <c r="M12" s="6"/>
      <c r="N12" s="6"/>
      <c r="O12" s="6"/>
      <c r="P12" s="6"/>
      <c r="Q12" s="6"/>
      <c r="R12" s="6"/>
      <c r="S12" s="6"/>
      <c r="T12" s="6"/>
      <c r="U12" s="6"/>
      <c r="V12" s="6"/>
      <c r="W12" s="6"/>
      <c r="X12" s="6"/>
      <c r="Y12" s="6"/>
      <c r="Z12" s="6"/>
      <c r="AA12" s="6"/>
      <c r="AB12" s="6"/>
      <c r="AC12" s="6"/>
      <c r="AD12" s="6"/>
      <c r="AE12" s="6"/>
    </row>
    <row r="13" spans="1:31">
      <c r="A13" s="6"/>
      <c r="B13" s="22"/>
      <c r="C13" s="22"/>
      <c r="D13" s="22"/>
      <c r="E13" s="6"/>
      <c r="F13" s="6"/>
      <c r="G13" s="6"/>
      <c r="H13" s="6"/>
      <c r="I13" s="6"/>
      <c r="J13" s="6"/>
      <c r="K13" s="6"/>
      <c r="L13" s="6"/>
      <c r="M13" s="6"/>
      <c r="N13" s="6"/>
      <c r="O13" s="6"/>
      <c r="P13" s="6"/>
      <c r="Q13" s="6"/>
      <c r="R13" s="6"/>
      <c r="S13" s="6"/>
      <c r="T13" s="6"/>
      <c r="U13" s="6"/>
      <c r="V13" s="6"/>
      <c r="W13" s="6"/>
      <c r="X13" s="6"/>
      <c r="Y13" s="6"/>
      <c r="Z13" s="6"/>
      <c r="AA13" s="6"/>
      <c r="AB13" s="6"/>
      <c r="AC13" s="6"/>
      <c r="AD13" s="6"/>
      <c r="AE13" s="6"/>
    </row>
    <row r="14" spans="1:31">
      <c r="A14" s="6"/>
      <c r="B14" s="22"/>
      <c r="C14" s="22"/>
      <c r="D14" s="22"/>
      <c r="E14" s="6"/>
      <c r="F14" s="6"/>
      <c r="G14" s="6"/>
      <c r="H14" s="6"/>
      <c r="I14" s="6"/>
      <c r="J14" s="6"/>
      <c r="K14" s="6"/>
      <c r="L14" s="6"/>
      <c r="M14" s="6"/>
      <c r="N14" s="6"/>
      <c r="O14" s="6"/>
      <c r="P14" s="6"/>
      <c r="Q14" s="6"/>
      <c r="R14" s="6"/>
      <c r="S14" s="6"/>
      <c r="T14" s="6"/>
      <c r="U14" s="6"/>
      <c r="V14" s="6"/>
      <c r="W14" s="6"/>
      <c r="X14" s="6"/>
      <c r="Y14" s="6"/>
      <c r="Z14" s="6"/>
      <c r="AA14" s="6"/>
      <c r="AB14" s="6"/>
      <c r="AC14" s="6"/>
      <c r="AD14" s="6"/>
      <c r="AE14" s="6"/>
    </row>
    <row r="15" spans="1:31">
      <c r="A15" s="6"/>
      <c r="B15" s="22"/>
      <c r="C15" s="22"/>
      <c r="D15" s="22"/>
      <c r="E15" s="6"/>
      <c r="F15" s="6"/>
      <c r="G15" s="6"/>
      <c r="H15" s="6"/>
      <c r="I15" s="6"/>
      <c r="J15" s="6"/>
      <c r="K15" s="6"/>
      <c r="L15" s="6"/>
      <c r="M15" s="6"/>
      <c r="N15" s="6"/>
      <c r="O15" s="6"/>
      <c r="P15" s="6"/>
      <c r="Q15" s="6"/>
      <c r="R15" s="6"/>
      <c r="S15" s="6"/>
      <c r="T15" s="6"/>
      <c r="U15" s="6"/>
      <c r="V15" s="6"/>
      <c r="W15" s="6"/>
      <c r="X15" s="6"/>
      <c r="Y15" s="6"/>
      <c r="Z15" s="6"/>
      <c r="AA15" s="6"/>
      <c r="AB15" s="6"/>
      <c r="AC15" s="6"/>
      <c r="AD15" s="6"/>
      <c r="AE15" s="6"/>
    </row>
    <row r="16" spans="1:31">
      <c r="A16" s="6"/>
      <c r="B16" s="22"/>
      <c r="C16" s="22"/>
      <c r="D16" s="22"/>
      <c r="E16" s="6"/>
      <c r="F16" s="6"/>
      <c r="G16" s="6"/>
      <c r="H16" s="6"/>
      <c r="I16" s="6"/>
      <c r="J16" s="6"/>
      <c r="K16" s="6"/>
      <c r="L16" s="6"/>
      <c r="M16" s="6"/>
      <c r="N16" s="6"/>
      <c r="O16" s="6"/>
      <c r="P16" s="6"/>
      <c r="Q16" s="6"/>
      <c r="R16" s="6"/>
      <c r="S16" s="6"/>
      <c r="T16" s="6"/>
      <c r="U16" s="6"/>
      <c r="V16" s="6"/>
      <c r="W16" s="6"/>
      <c r="X16" s="6"/>
      <c r="Y16" s="6"/>
      <c r="Z16" s="6"/>
      <c r="AA16" s="6"/>
      <c r="AB16" s="6"/>
      <c r="AC16" s="6"/>
      <c r="AD16" s="6"/>
      <c r="AE16" s="6"/>
    </row>
    <row r="17" spans="1:31">
      <c r="A17" s="6"/>
      <c r="B17" s="22"/>
      <c r="C17" s="22"/>
      <c r="D17" s="22"/>
      <c r="E17" s="6"/>
      <c r="F17" s="6"/>
      <c r="G17" s="6"/>
      <c r="H17" s="6"/>
      <c r="I17" s="6"/>
      <c r="J17" s="6"/>
      <c r="K17" s="6"/>
      <c r="L17" s="6"/>
      <c r="M17" s="6"/>
      <c r="N17" s="6"/>
      <c r="O17" s="6"/>
      <c r="P17" s="6"/>
      <c r="Q17" s="6"/>
      <c r="R17" s="6"/>
      <c r="S17" s="6"/>
      <c r="T17" s="6"/>
      <c r="U17" s="6"/>
      <c r="V17" s="6"/>
      <c r="W17" s="6"/>
      <c r="X17" s="6"/>
      <c r="Y17" s="6"/>
      <c r="Z17" s="6"/>
      <c r="AA17" s="6"/>
      <c r="AB17" s="6"/>
      <c r="AC17" s="6"/>
      <c r="AD17" s="6"/>
      <c r="AE17" s="6"/>
    </row>
    <row r="18" spans="1:31">
      <c r="A18" s="6"/>
      <c r="B18" s="22"/>
      <c r="C18" s="22"/>
      <c r="D18" s="22"/>
      <c r="E18" s="6"/>
      <c r="F18" s="6"/>
      <c r="G18" s="6"/>
      <c r="H18" s="6"/>
      <c r="I18" s="6"/>
      <c r="J18" s="6"/>
      <c r="K18" s="6"/>
      <c r="L18" s="6"/>
      <c r="M18" s="6"/>
      <c r="N18" s="6"/>
      <c r="O18" s="6"/>
      <c r="P18" s="6"/>
      <c r="Q18" s="6"/>
      <c r="R18" s="6"/>
      <c r="S18" s="6"/>
      <c r="T18" s="6"/>
      <c r="U18" s="6"/>
      <c r="V18" s="6"/>
      <c r="W18" s="6"/>
      <c r="X18" s="6"/>
      <c r="Y18" s="6"/>
      <c r="Z18" s="6"/>
      <c r="AA18" s="6"/>
      <c r="AB18" s="6"/>
      <c r="AC18" s="6"/>
      <c r="AD18" s="6"/>
      <c r="AE18" s="6"/>
    </row>
    <row r="19" spans="1:31">
      <c r="A19" s="6"/>
      <c r="B19" s="22"/>
      <c r="C19" s="22"/>
      <c r="D19" s="22"/>
      <c r="E19" s="6"/>
      <c r="F19" s="6"/>
      <c r="G19" s="6"/>
      <c r="H19" s="6"/>
      <c r="I19" s="6"/>
      <c r="J19" s="6"/>
      <c r="K19" s="6"/>
      <c r="L19" s="6"/>
      <c r="M19" s="6"/>
      <c r="N19" s="6"/>
      <c r="O19" s="6"/>
      <c r="P19" s="6"/>
      <c r="Q19" s="6"/>
      <c r="R19" s="6"/>
      <c r="S19" s="6"/>
      <c r="T19" s="6"/>
      <c r="U19" s="6"/>
      <c r="V19" s="6"/>
      <c r="W19" s="6"/>
      <c r="X19" s="6"/>
      <c r="Y19" s="6"/>
      <c r="Z19" s="6"/>
      <c r="AA19" s="6"/>
      <c r="AB19" s="6"/>
      <c r="AC19" s="6"/>
      <c r="AD19" s="6"/>
      <c r="AE19" s="6"/>
    </row>
    <row r="20" spans="1:3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row>
    <row r="21" spans="1:3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row>
    <row r="22" spans="1:3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row>
    <row r="23" spans="1:3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row>
    <row r="24" spans="1:31">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row>
    <row r="25" spans="1:3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s="6" customFormat="1"/>
    <row r="35" spans="1:31" s="6" customFormat="1"/>
    <row r="36" spans="1:31" s="6" customFormat="1"/>
    <row r="37" spans="1:31" s="6" customFormat="1"/>
    <row r="38" spans="1:31" s="6" customFormat="1"/>
    <row r="39" spans="1:31" s="6" customFormat="1"/>
    <row r="40" spans="1:31" s="6" customFormat="1"/>
    <row r="41" spans="1:31" s="6" customFormat="1"/>
    <row r="42" spans="1:31" s="6" customFormat="1"/>
    <row r="43" spans="1:31" s="6" customFormat="1"/>
    <row r="44" spans="1:31" s="6" customFormat="1"/>
    <row r="45" spans="1:31" s="6" customFormat="1"/>
    <row r="46" spans="1:31" s="6" customFormat="1"/>
    <row r="47" spans="1:31" s="6" customFormat="1"/>
    <row r="48" spans="1:31"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sheetData>
  <mergeCells count="1">
    <mergeCell ref="B2:D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IX260"/>
  <sheetViews>
    <sheetView zoomScale="67" zoomScaleNormal="67" workbookViewId="0">
      <selection activeCell="D8" sqref="D8"/>
    </sheetView>
  </sheetViews>
  <sheetFormatPr baseColWidth="10" defaultColWidth="11.42578125" defaultRowHeight="15"/>
  <cols>
    <col min="2" max="2" width="40.42578125" customWidth="1"/>
    <col min="3" max="3" width="74.85546875" hidden="1" customWidth="1"/>
    <col min="4" max="4" width="147.85546875" customWidth="1"/>
    <col min="5" max="5" width="26.140625" style="112" customWidth="1"/>
    <col min="11" max="258" width="11.42578125" style="6"/>
  </cols>
  <sheetData>
    <row r="1" spans="1:10" s="6" customFormat="1">
      <c r="E1" s="117"/>
    </row>
    <row r="2" spans="1:10" ht="33.75">
      <c r="A2" s="6"/>
      <c r="B2" s="294" t="s">
        <v>204</v>
      </c>
      <c r="C2" s="294"/>
      <c r="D2" s="294"/>
      <c r="E2" s="294"/>
      <c r="F2" s="6"/>
      <c r="G2" s="6"/>
      <c r="H2" s="6"/>
      <c r="I2" s="6"/>
      <c r="J2" s="6"/>
    </row>
    <row r="3" spans="1:10">
      <c r="A3" s="6"/>
      <c r="B3" s="91"/>
      <c r="C3" s="91"/>
      <c r="D3" s="91"/>
      <c r="E3" s="117"/>
      <c r="F3" s="6"/>
      <c r="G3" s="6"/>
      <c r="H3" s="6"/>
      <c r="I3" s="6"/>
      <c r="J3" s="6"/>
    </row>
    <row r="4" spans="1:10" ht="60">
      <c r="A4" s="6"/>
      <c r="B4" s="24"/>
      <c r="C4" s="92" t="s">
        <v>205</v>
      </c>
      <c r="D4" s="92" t="s">
        <v>206</v>
      </c>
      <c r="E4" s="117"/>
      <c r="F4" s="6"/>
      <c r="G4" s="6"/>
      <c r="H4" s="6"/>
      <c r="I4" s="6"/>
      <c r="J4" s="6"/>
    </row>
    <row r="5" spans="1:10" ht="76.5" customHeight="1">
      <c r="A5" s="25" t="s">
        <v>207</v>
      </c>
      <c r="B5" s="93" t="s">
        <v>208</v>
      </c>
      <c r="C5" s="94" t="s">
        <v>209</v>
      </c>
      <c r="D5" s="95" t="s">
        <v>210</v>
      </c>
      <c r="E5" s="118">
        <v>0.2</v>
      </c>
      <c r="F5" s="6"/>
      <c r="G5" s="6"/>
      <c r="H5" s="6"/>
      <c r="I5" s="6"/>
      <c r="J5" s="6"/>
    </row>
    <row r="6" spans="1:10" ht="99">
      <c r="A6" s="25" t="s">
        <v>211</v>
      </c>
      <c r="B6" s="96" t="s">
        <v>211</v>
      </c>
      <c r="C6" s="97" t="s">
        <v>212</v>
      </c>
      <c r="D6" s="98" t="s">
        <v>213</v>
      </c>
      <c r="E6" s="118">
        <v>0.4</v>
      </c>
      <c r="F6" s="6"/>
      <c r="G6" s="6"/>
      <c r="H6" s="6"/>
      <c r="I6" s="6"/>
      <c r="J6" s="6"/>
    </row>
    <row r="7" spans="1:10" ht="66">
      <c r="A7" s="25" t="s">
        <v>214</v>
      </c>
      <c r="B7" s="99" t="s">
        <v>215</v>
      </c>
      <c r="C7" s="97" t="s">
        <v>216</v>
      </c>
      <c r="D7" s="98" t="s">
        <v>217</v>
      </c>
      <c r="E7" s="118">
        <v>0.6</v>
      </c>
      <c r="F7" s="6"/>
      <c r="G7" s="6"/>
      <c r="H7" s="6"/>
      <c r="I7" s="6"/>
      <c r="J7" s="6"/>
    </row>
    <row r="8" spans="1:10" ht="66">
      <c r="A8" s="25" t="s">
        <v>218</v>
      </c>
      <c r="B8" s="100" t="s">
        <v>219</v>
      </c>
      <c r="C8" s="97" t="s">
        <v>220</v>
      </c>
      <c r="D8" s="98" t="s">
        <v>221</v>
      </c>
      <c r="E8" s="118">
        <v>0.8</v>
      </c>
      <c r="F8" s="6"/>
      <c r="G8" s="6"/>
      <c r="H8" s="6"/>
      <c r="I8" s="6"/>
      <c r="J8" s="6"/>
    </row>
    <row r="9" spans="1:10" ht="66">
      <c r="A9" s="25" t="s">
        <v>222</v>
      </c>
      <c r="B9" s="101" t="s">
        <v>223</v>
      </c>
      <c r="C9" s="97" t="s">
        <v>224</v>
      </c>
      <c r="D9" s="98" t="s">
        <v>225</v>
      </c>
      <c r="E9" s="118">
        <v>1</v>
      </c>
      <c r="F9" s="6"/>
      <c r="G9" s="6"/>
      <c r="H9" s="6"/>
      <c r="I9" s="6"/>
      <c r="J9" s="6"/>
    </row>
    <row r="10" spans="1:10" ht="20.25">
      <c r="A10" s="25"/>
      <c r="B10" s="25"/>
      <c r="C10" s="26"/>
      <c r="D10" s="26"/>
      <c r="E10" s="117"/>
      <c r="F10" s="6"/>
      <c r="G10" s="6"/>
      <c r="H10" s="6"/>
      <c r="I10" s="6"/>
      <c r="J10" s="6"/>
    </row>
    <row r="11" spans="1:10" ht="60">
      <c r="A11" s="25"/>
      <c r="B11" s="24"/>
      <c r="C11" s="92" t="s">
        <v>205</v>
      </c>
      <c r="D11" s="92" t="s">
        <v>226</v>
      </c>
      <c r="E11" s="117"/>
      <c r="F11" s="6"/>
      <c r="G11" s="6"/>
      <c r="H11" s="6"/>
      <c r="I11" s="6"/>
      <c r="J11" s="6"/>
    </row>
    <row r="12" spans="1:10" ht="79.5" customHeight="1">
      <c r="A12" s="25"/>
      <c r="B12" s="93" t="s">
        <v>208</v>
      </c>
      <c r="C12" s="94" t="s">
        <v>209</v>
      </c>
      <c r="D12" s="123" t="s">
        <v>227</v>
      </c>
      <c r="E12" s="118">
        <v>0.2</v>
      </c>
      <c r="F12" s="6"/>
      <c r="G12" s="6"/>
      <c r="H12" s="6"/>
      <c r="I12" s="6"/>
      <c r="J12" s="6"/>
    </row>
    <row r="13" spans="1:10" ht="33">
      <c r="A13" s="25"/>
      <c r="B13" s="96" t="s">
        <v>211</v>
      </c>
      <c r="C13" s="97" t="s">
        <v>212</v>
      </c>
      <c r="D13" s="123" t="s">
        <v>228</v>
      </c>
      <c r="E13" s="118">
        <v>0.4</v>
      </c>
      <c r="F13" s="6"/>
      <c r="G13" s="6"/>
      <c r="H13" s="6"/>
      <c r="I13" s="6"/>
      <c r="J13" s="6"/>
    </row>
    <row r="14" spans="1:10" ht="33">
      <c r="A14" s="25"/>
      <c r="B14" s="99" t="s">
        <v>215</v>
      </c>
      <c r="C14" s="97" t="s">
        <v>216</v>
      </c>
      <c r="D14" s="123" t="s">
        <v>229</v>
      </c>
      <c r="E14" s="118">
        <v>0.6</v>
      </c>
      <c r="F14" s="6"/>
      <c r="G14" s="6"/>
      <c r="H14" s="6"/>
      <c r="I14" s="6"/>
      <c r="J14" s="6"/>
    </row>
    <row r="15" spans="1:10" ht="33">
      <c r="A15" s="25"/>
      <c r="B15" s="100" t="s">
        <v>219</v>
      </c>
      <c r="C15" s="97" t="s">
        <v>220</v>
      </c>
      <c r="D15" s="123" t="s">
        <v>230</v>
      </c>
      <c r="E15" s="118">
        <v>0.8</v>
      </c>
      <c r="F15" s="6"/>
      <c r="G15" s="6"/>
      <c r="H15" s="6"/>
      <c r="I15" s="6"/>
      <c r="J15" s="6"/>
    </row>
    <row r="16" spans="1:10" ht="46.5" customHeight="1">
      <c r="A16" s="25"/>
      <c r="B16" s="101" t="s">
        <v>223</v>
      </c>
      <c r="C16" s="97" t="s">
        <v>224</v>
      </c>
      <c r="D16" s="123" t="s">
        <v>231</v>
      </c>
      <c r="E16" s="118">
        <v>1</v>
      </c>
      <c r="F16" s="6"/>
      <c r="G16" s="6"/>
      <c r="H16" s="6"/>
      <c r="I16" s="6"/>
      <c r="J16" s="6"/>
    </row>
    <row r="17" spans="1:10" ht="20.25">
      <c r="A17" s="25"/>
      <c r="B17" s="25"/>
      <c r="C17" s="26"/>
      <c r="D17" s="26"/>
      <c r="E17" s="117"/>
      <c r="F17" s="6"/>
      <c r="G17" s="6"/>
      <c r="H17" s="6"/>
      <c r="I17" s="6"/>
      <c r="J17" s="6"/>
    </row>
    <row r="18" spans="1:10" ht="16.5">
      <c r="A18" s="25"/>
      <c r="B18" s="27"/>
      <c r="C18" s="27"/>
      <c r="D18" s="27"/>
      <c r="E18" s="117"/>
      <c r="F18" s="6"/>
      <c r="G18" s="6"/>
      <c r="H18" s="6"/>
      <c r="I18" s="6"/>
      <c r="J18" s="6"/>
    </row>
    <row r="19" spans="1:10" ht="60">
      <c r="A19" s="25"/>
      <c r="B19" s="24"/>
      <c r="C19" s="92" t="s">
        <v>205</v>
      </c>
      <c r="D19" s="92" t="s">
        <v>143</v>
      </c>
      <c r="E19" s="117"/>
      <c r="F19" s="6"/>
      <c r="G19" s="6"/>
      <c r="H19" s="6"/>
      <c r="I19" s="6"/>
      <c r="J19" s="6"/>
    </row>
    <row r="20" spans="1:10" ht="57.75" customHeight="1">
      <c r="A20" s="25"/>
      <c r="B20" s="93" t="s">
        <v>208</v>
      </c>
      <c r="C20" s="94" t="s">
        <v>209</v>
      </c>
      <c r="D20" s="123" t="s">
        <v>232</v>
      </c>
      <c r="E20" s="118">
        <v>0.2</v>
      </c>
      <c r="F20" s="6"/>
      <c r="G20" s="6"/>
      <c r="H20" s="6"/>
      <c r="I20" s="6"/>
      <c r="J20" s="6"/>
    </row>
    <row r="21" spans="1:10" ht="54" customHeight="1">
      <c r="A21" s="25"/>
      <c r="B21" s="96" t="s">
        <v>211</v>
      </c>
      <c r="C21" s="97" t="s">
        <v>212</v>
      </c>
      <c r="D21" s="123" t="s">
        <v>233</v>
      </c>
      <c r="E21" s="118">
        <v>0.4</v>
      </c>
      <c r="F21" s="6"/>
      <c r="G21" s="6"/>
      <c r="H21" s="6"/>
      <c r="I21" s="6"/>
      <c r="J21" s="6"/>
    </row>
    <row r="22" spans="1:10" ht="64.5" customHeight="1">
      <c r="A22" s="25"/>
      <c r="B22" s="99" t="s">
        <v>215</v>
      </c>
      <c r="C22" s="97" t="s">
        <v>216</v>
      </c>
      <c r="D22" s="123" t="s">
        <v>147</v>
      </c>
      <c r="E22" s="118">
        <v>0.6</v>
      </c>
      <c r="F22" s="6"/>
      <c r="G22" s="6"/>
      <c r="H22" s="6"/>
      <c r="I22" s="6"/>
      <c r="J22" s="6"/>
    </row>
    <row r="23" spans="1:10" ht="51.75" customHeight="1">
      <c r="A23" s="25"/>
      <c r="B23" s="100" t="s">
        <v>219</v>
      </c>
      <c r="C23" s="97" t="s">
        <v>220</v>
      </c>
      <c r="D23" s="123" t="s">
        <v>234</v>
      </c>
      <c r="E23" s="118">
        <v>0.8</v>
      </c>
      <c r="F23" s="6"/>
      <c r="G23" s="6"/>
      <c r="H23" s="6"/>
      <c r="I23" s="6"/>
      <c r="J23" s="6"/>
    </row>
    <row r="24" spans="1:10" ht="51.75" customHeight="1">
      <c r="A24" s="25"/>
      <c r="B24" s="101" t="s">
        <v>223</v>
      </c>
      <c r="C24" s="97" t="s">
        <v>224</v>
      </c>
      <c r="D24" s="123" t="s">
        <v>235</v>
      </c>
      <c r="E24" s="118">
        <v>1</v>
      </c>
      <c r="F24" s="6"/>
      <c r="G24" s="6"/>
      <c r="H24" s="6"/>
      <c r="I24" s="6"/>
      <c r="J24" s="6"/>
    </row>
    <row r="25" spans="1:10" ht="16.5">
      <c r="A25" s="25"/>
      <c r="B25" s="27"/>
      <c r="C25" s="27"/>
      <c r="D25" s="27"/>
      <c r="E25" s="117"/>
      <c r="F25" s="6"/>
      <c r="G25" s="6"/>
      <c r="H25" s="6"/>
      <c r="I25" s="6"/>
      <c r="J25" s="6"/>
    </row>
    <row r="26" spans="1:10" ht="16.5">
      <c r="A26" s="25"/>
      <c r="B26" s="27"/>
      <c r="C26" s="27"/>
      <c r="D26" s="27"/>
      <c r="E26" s="117"/>
      <c r="F26" s="6"/>
      <c r="G26" s="6"/>
      <c r="H26" s="6"/>
      <c r="I26" s="6"/>
      <c r="J26" s="6"/>
    </row>
    <row r="27" spans="1:10" ht="16.5">
      <c r="A27" s="25"/>
      <c r="B27" s="27"/>
      <c r="C27" s="27"/>
      <c r="D27" s="27"/>
      <c r="E27" s="117"/>
      <c r="F27" s="6"/>
      <c r="G27" s="6"/>
      <c r="H27" s="6"/>
      <c r="I27" s="6"/>
      <c r="J27" s="6"/>
    </row>
    <row r="28" spans="1:10" ht="16.5">
      <c r="A28" s="25"/>
      <c r="B28" s="27"/>
      <c r="C28" s="27"/>
      <c r="D28" s="27"/>
      <c r="E28" s="117"/>
      <c r="F28" s="6"/>
      <c r="G28" s="6"/>
      <c r="H28" s="6"/>
      <c r="I28" s="6"/>
      <c r="J28" s="6"/>
    </row>
    <row r="29" spans="1:10" ht="60">
      <c r="A29" s="25"/>
      <c r="B29" s="24"/>
      <c r="C29" s="92" t="s">
        <v>205</v>
      </c>
      <c r="D29" s="92" t="s">
        <v>236</v>
      </c>
      <c r="E29" s="117"/>
      <c r="F29" s="6"/>
      <c r="G29" s="6"/>
      <c r="H29" s="6"/>
      <c r="I29" s="6"/>
      <c r="J29" s="6"/>
    </row>
    <row r="30" spans="1:10" ht="75.75" customHeight="1">
      <c r="A30" s="25"/>
      <c r="B30" s="93" t="s">
        <v>208</v>
      </c>
      <c r="C30" s="94" t="s">
        <v>209</v>
      </c>
      <c r="D30" s="123" t="s">
        <v>237</v>
      </c>
      <c r="E30" s="118">
        <v>0.2</v>
      </c>
      <c r="F30" s="6"/>
      <c r="G30" s="6"/>
      <c r="H30" s="6"/>
      <c r="I30" s="6"/>
      <c r="J30" s="6"/>
    </row>
    <row r="31" spans="1:10" ht="65.25" customHeight="1">
      <c r="A31" s="25"/>
      <c r="B31" s="96" t="s">
        <v>211</v>
      </c>
      <c r="C31" s="97" t="s">
        <v>212</v>
      </c>
      <c r="D31" s="123" t="s">
        <v>238</v>
      </c>
      <c r="E31" s="118">
        <v>0.4</v>
      </c>
      <c r="F31" s="6"/>
      <c r="G31" s="6"/>
      <c r="H31" s="6"/>
      <c r="I31" s="6"/>
      <c r="J31" s="6"/>
    </row>
    <row r="32" spans="1:10" ht="57" customHeight="1">
      <c r="A32" s="25"/>
      <c r="B32" s="99" t="s">
        <v>215</v>
      </c>
      <c r="C32" s="97" t="s">
        <v>216</v>
      </c>
      <c r="D32" s="123" t="s">
        <v>239</v>
      </c>
      <c r="E32" s="118">
        <v>0.6</v>
      </c>
      <c r="F32" s="6"/>
      <c r="G32" s="6"/>
      <c r="H32" s="6"/>
      <c r="I32" s="6"/>
      <c r="J32" s="6"/>
    </row>
    <row r="33" spans="1:10" ht="66.75" customHeight="1">
      <c r="A33" s="25"/>
      <c r="B33" s="100" t="s">
        <v>219</v>
      </c>
      <c r="C33" s="97" t="s">
        <v>220</v>
      </c>
      <c r="D33" s="123" t="s">
        <v>240</v>
      </c>
      <c r="E33" s="118">
        <v>0.8</v>
      </c>
      <c r="F33" s="6"/>
      <c r="G33" s="6"/>
      <c r="H33" s="6"/>
      <c r="I33" s="6"/>
      <c r="J33" s="6"/>
    </row>
    <row r="34" spans="1:10" ht="79.5" customHeight="1">
      <c r="A34" s="25"/>
      <c r="B34" s="101" t="s">
        <v>223</v>
      </c>
      <c r="C34" s="97" t="s">
        <v>224</v>
      </c>
      <c r="D34" s="123" t="s">
        <v>241</v>
      </c>
      <c r="E34" s="118">
        <v>1</v>
      </c>
      <c r="F34" s="6"/>
      <c r="G34" s="6"/>
      <c r="H34" s="6"/>
      <c r="I34" s="6"/>
      <c r="J34" s="6"/>
    </row>
    <row r="35" spans="1:10">
      <c r="A35" s="25"/>
      <c r="B35" s="25"/>
      <c r="C35" s="25" t="s">
        <v>242</v>
      </c>
      <c r="D35" s="25" t="s">
        <v>243</v>
      </c>
      <c r="E35" s="117"/>
      <c r="F35" s="6"/>
      <c r="G35" s="6"/>
      <c r="H35" s="6"/>
      <c r="I35" s="6"/>
      <c r="J35" s="6"/>
    </row>
    <row r="36" spans="1:10">
      <c r="A36" s="25"/>
      <c r="B36" s="25"/>
      <c r="C36" s="25"/>
      <c r="D36" s="25"/>
      <c r="E36" s="117"/>
      <c r="F36" s="6"/>
      <c r="G36" s="6"/>
      <c r="H36" s="6"/>
      <c r="I36" s="6"/>
      <c r="J36" s="6"/>
    </row>
    <row r="37" spans="1:10">
      <c r="A37" s="25"/>
      <c r="B37" s="25"/>
      <c r="C37" s="25"/>
      <c r="D37" s="25"/>
      <c r="E37" s="117"/>
      <c r="F37" s="6"/>
      <c r="G37" s="6"/>
      <c r="H37" s="6"/>
      <c r="I37" s="6"/>
      <c r="J37" s="6"/>
    </row>
    <row r="38" spans="1:10" ht="60">
      <c r="A38" s="25"/>
      <c r="B38" s="24"/>
      <c r="C38" s="92" t="s">
        <v>205</v>
      </c>
      <c r="D38" s="92" t="s">
        <v>244</v>
      </c>
      <c r="E38" s="117"/>
      <c r="F38" s="6"/>
      <c r="G38" s="6"/>
      <c r="H38" s="6"/>
      <c r="I38" s="6"/>
      <c r="J38" s="6"/>
    </row>
    <row r="39" spans="1:10" ht="99">
      <c r="A39" s="25"/>
      <c r="B39" s="93" t="s">
        <v>208</v>
      </c>
      <c r="C39" s="94" t="s">
        <v>209</v>
      </c>
      <c r="D39" s="124" t="s">
        <v>245</v>
      </c>
      <c r="E39" s="118">
        <v>0.2</v>
      </c>
      <c r="F39" s="6"/>
      <c r="G39" s="6"/>
      <c r="H39" s="6"/>
      <c r="I39" s="6"/>
      <c r="J39" s="6"/>
    </row>
    <row r="40" spans="1:10" ht="99">
      <c r="A40" s="25"/>
      <c r="B40" s="96" t="s">
        <v>211</v>
      </c>
      <c r="C40" s="97" t="s">
        <v>212</v>
      </c>
      <c r="D40" s="124" t="s">
        <v>246</v>
      </c>
      <c r="E40" s="118">
        <v>0.4</v>
      </c>
      <c r="F40" s="6"/>
      <c r="G40" s="6"/>
      <c r="H40" s="6"/>
      <c r="I40" s="6"/>
      <c r="J40" s="6"/>
    </row>
    <row r="41" spans="1:10" ht="99">
      <c r="A41" s="25"/>
      <c r="B41" s="99" t="s">
        <v>215</v>
      </c>
      <c r="C41" s="97" t="s">
        <v>216</v>
      </c>
      <c r="D41" s="124" t="s">
        <v>247</v>
      </c>
      <c r="E41" s="118">
        <v>0.6</v>
      </c>
      <c r="F41" s="6"/>
      <c r="G41" s="6"/>
      <c r="H41" s="6"/>
      <c r="I41" s="6"/>
      <c r="J41" s="6"/>
    </row>
    <row r="42" spans="1:10" ht="99">
      <c r="A42" s="25"/>
      <c r="B42" s="100" t="s">
        <v>219</v>
      </c>
      <c r="C42" s="97" t="s">
        <v>220</v>
      </c>
      <c r="D42" s="124" t="s">
        <v>248</v>
      </c>
      <c r="E42" s="118">
        <v>0.8</v>
      </c>
      <c r="F42" s="6"/>
      <c r="G42" s="6"/>
      <c r="H42" s="6"/>
      <c r="I42" s="6"/>
      <c r="J42" s="6"/>
    </row>
    <row r="43" spans="1:10" ht="99">
      <c r="A43" s="25"/>
      <c r="B43" s="101" t="s">
        <v>223</v>
      </c>
      <c r="C43" s="97" t="s">
        <v>224</v>
      </c>
      <c r="D43" s="124" t="s">
        <v>249</v>
      </c>
      <c r="E43" s="118">
        <v>1</v>
      </c>
      <c r="F43" s="6"/>
      <c r="G43" s="6"/>
      <c r="H43" s="6"/>
      <c r="I43" s="6"/>
      <c r="J43" s="6"/>
    </row>
    <row r="44" spans="1:10">
      <c r="A44" s="25"/>
      <c r="B44" s="25"/>
      <c r="C44" s="25"/>
      <c r="D44" s="25"/>
      <c r="E44" s="117"/>
      <c r="F44" s="6"/>
      <c r="G44" s="6"/>
      <c r="H44" s="6"/>
      <c r="I44" s="6"/>
      <c r="J44" s="6"/>
    </row>
    <row r="45" spans="1:10" ht="56.25" customHeight="1">
      <c r="A45" s="25"/>
      <c r="B45" s="25"/>
      <c r="C45" s="25"/>
      <c r="D45" s="92" t="s">
        <v>250</v>
      </c>
      <c r="E45" s="117"/>
      <c r="F45" s="6"/>
      <c r="G45" s="6"/>
      <c r="H45" s="6"/>
      <c r="I45" s="6"/>
      <c r="J45" s="6"/>
    </row>
    <row r="46" spans="1:10" ht="94.5" customHeight="1">
      <c r="A46" s="25"/>
      <c r="B46" s="100" t="s">
        <v>219</v>
      </c>
      <c r="C46" s="25"/>
      <c r="D46" s="98" t="s">
        <v>251</v>
      </c>
      <c r="E46" s="118">
        <v>0.8</v>
      </c>
      <c r="F46" s="6"/>
      <c r="G46" s="6"/>
      <c r="H46" s="6"/>
      <c r="I46" s="6"/>
      <c r="J46" s="6"/>
    </row>
    <row r="47" spans="1:10" ht="105.75" customHeight="1">
      <c r="A47" s="25"/>
      <c r="B47" s="101" t="s">
        <v>223</v>
      </c>
      <c r="C47" s="26"/>
      <c r="D47" s="98" t="s">
        <v>252</v>
      </c>
      <c r="E47" s="118">
        <v>1</v>
      </c>
      <c r="F47" s="6"/>
      <c r="G47" s="6"/>
      <c r="H47" s="6"/>
      <c r="I47" s="6"/>
      <c r="J47" s="6"/>
    </row>
    <row r="48" spans="1:10">
      <c r="A48" s="25"/>
      <c r="B48" s="22"/>
      <c r="C48" s="22"/>
      <c r="D48" s="22"/>
      <c r="E48" s="117"/>
      <c r="F48" s="6"/>
      <c r="G48" s="6"/>
      <c r="H48" s="6"/>
      <c r="I48" s="6"/>
      <c r="J48" s="6"/>
    </row>
    <row r="49" spans="1:10">
      <c r="A49" s="25"/>
      <c r="B49" s="22"/>
      <c r="C49" s="22"/>
      <c r="D49" s="22"/>
      <c r="E49" s="117"/>
      <c r="F49" s="6"/>
      <c r="G49" s="6"/>
      <c r="H49" s="6"/>
      <c r="I49" s="6"/>
      <c r="J49" s="6"/>
    </row>
    <row r="50" spans="1:10" ht="20.25">
      <c r="A50" s="25"/>
      <c r="B50" s="25"/>
      <c r="C50" s="26"/>
      <c r="D50" s="26"/>
      <c r="E50" s="117"/>
      <c r="F50" s="6"/>
      <c r="G50" s="6"/>
      <c r="H50" s="6"/>
      <c r="I50" s="6"/>
      <c r="J50" s="6"/>
    </row>
    <row r="51" spans="1:10" ht="46.5" customHeight="1">
      <c r="A51" s="25"/>
      <c r="B51" s="25"/>
      <c r="C51" s="25"/>
      <c r="D51" s="92" t="s">
        <v>253</v>
      </c>
      <c r="E51" s="117"/>
      <c r="F51" s="6"/>
      <c r="G51" s="6"/>
      <c r="H51" s="6"/>
      <c r="I51" s="6"/>
      <c r="J51" s="6"/>
    </row>
    <row r="52" spans="1:10" ht="90" customHeight="1">
      <c r="A52" s="25"/>
      <c r="B52" s="100" t="s">
        <v>219</v>
      </c>
      <c r="C52" s="25"/>
      <c r="D52" s="98" t="s">
        <v>178</v>
      </c>
      <c r="E52" s="118">
        <v>0.8</v>
      </c>
      <c r="F52" s="6"/>
      <c r="G52" s="6"/>
      <c r="H52" s="6"/>
      <c r="I52" s="6"/>
      <c r="J52" s="6"/>
    </row>
    <row r="53" spans="1:10" ht="66">
      <c r="A53" s="25"/>
      <c r="B53" s="101" t="s">
        <v>223</v>
      </c>
      <c r="C53" s="26"/>
      <c r="D53" s="98" t="s">
        <v>254</v>
      </c>
      <c r="E53" s="118">
        <v>1</v>
      </c>
      <c r="F53" s="6"/>
      <c r="G53" s="6"/>
      <c r="H53" s="6"/>
      <c r="I53" s="6"/>
      <c r="J53" s="6"/>
    </row>
    <row r="54" spans="1:10" ht="20.25">
      <c r="A54" s="25"/>
      <c r="B54" s="25"/>
      <c r="C54" s="26"/>
      <c r="D54" s="26"/>
      <c r="E54" s="117"/>
      <c r="F54" s="6"/>
      <c r="G54" s="6"/>
      <c r="H54" s="6"/>
      <c r="I54" s="6"/>
      <c r="J54" s="6"/>
    </row>
    <row r="55" spans="1:10" ht="20.25">
      <c r="A55" s="25"/>
      <c r="B55" s="25"/>
      <c r="C55" s="26"/>
      <c r="D55" s="26"/>
      <c r="E55" s="117"/>
      <c r="F55" s="6"/>
      <c r="G55" s="6"/>
      <c r="H55" s="6"/>
      <c r="I55" s="6"/>
      <c r="J55" s="6"/>
    </row>
    <row r="56" spans="1:10" ht="20.25">
      <c r="A56" s="25"/>
      <c r="B56" s="25"/>
      <c r="C56" s="26"/>
      <c r="D56" s="26"/>
      <c r="E56" s="117"/>
      <c r="F56" s="6"/>
      <c r="G56" s="6"/>
      <c r="H56" s="6"/>
      <c r="I56" s="6"/>
      <c r="J56" s="6"/>
    </row>
    <row r="57" spans="1:10" ht="20.25">
      <c r="A57" s="25"/>
      <c r="B57" s="25"/>
      <c r="C57" s="26"/>
      <c r="D57" s="26"/>
      <c r="E57" s="117"/>
      <c r="F57" s="6"/>
      <c r="G57" s="6"/>
      <c r="H57" s="6"/>
      <c r="I57" s="6"/>
      <c r="J57" s="6"/>
    </row>
    <row r="58" spans="1:10" ht="20.25">
      <c r="A58" s="25"/>
      <c r="B58" s="25"/>
      <c r="C58" s="26"/>
      <c r="D58" s="26"/>
      <c r="E58" s="117"/>
      <c r="F58" s="6"/>
      <c r="G58" s="6"/>
      <c r="H58" s="6"/>
      <c r="I58" s="6"/>
      <c r="J58" s="6"/>
    </row>
    <row r="59" spans="1:10" ht="20.25">
      <c r="A59" s="25"/>
      <c r="B59" s="25"/>
      <c r="C59" s="26"/>
      <c r="D59" s="26"/>
      <c r="E59" s="117"/>
      <c r="F59" s="6"/>
      <c r="G59" s="6"/>
      <c r="H59" s="6"/>
      <c r="I59" s="6"/>
      <c r="J59" s="6"/>
    </row>
    <row r="60" spans="1:10" ht="20.25">
      <c r="A60" s="25"/>
      <c r="B60" s="25"/>
      <c r="C60" s="26"/>
      <c r="D60" s="26"/>
      <c r="E60" s="117"/>
      <c r="F60" s="6"/>
      <c r="G60" s="6"/>
      <c r="H60" s="6"/>
      <c r="I60" s="6"/>
      <c r="J60" s="6"/>
    </row>
    <row r="61" spans="1:10" ht="20.25">
      <c r="A61" s="25"/>
      <c r="B61" s="25"/>
      <c r="C61" s="26"/>
      <c r="D61" s="26"/>
      <c r="E61" s="117"/>
      <c r="F61" s="6"/>
      <c r="G61" s="6"/>
      <c r="H61" s="6"/>
      <c r="I61" s="6"/>
      <c r="J61" s="6"/>
    </row>
    <row r="62" spans="1:10" ht="20.25">
      <c r="A62" s="25"/>
      <c r="B62" s="25"/>
      <c r="C62" s="26"/>
      <c r="D62" s="26"/>
      <c r="E62" s="117"/>
      <c r="F62" s="6"/>
      <c r="G62" s="6"/>
      <c r="H62" s="6"/>
      <c r="I62" s="6"/>
      <c r="J62" s="6"/>
    </row>
    <row r="63" spans="1:10" ht="20.25">
      <c r="A63" s="25"/>
      <c r="B63" s="25"/>
      <c r="C63" s="26"/>
      <c r="D63" s="26"/>
      <c r="E63" s="117"/>
      <c r="F63" s="6"/>
      <c r="G63" s="6"/>
      <c r="H63" s="6"/>
      <c r="I63" s="6"/>
      <c r="J63" s="6"/>
    </row>
    <row r="64" spans="1:10" ht="20.25">
      <c r="A64" s="25"/>
      <c r="B64" s="25"/>
      <c r="C64" s="26"/>
      <c r="D64" s="26"/>
      <c r="E64" s="117"/>
      <c r="F64" s="6"/>
      <c r="G64" s="6"/>
      <c r="H64" s="6"/>
      <c r="I64" s="6"/>
      <c r="J64" s="6"/>
    </row>
    <row r="65" spans="1:10" ht="20.25">
      <c r="A65" s="25"/>
      <c r="B65" s="25"/>
      <c r="C65" s="26"/>
      <c r="D65" s="26"/>
      <c r="E65" s="117"/>
      <c r="F65" s="6"/>
      <c r="G65" s="6"/>
      <c r="H65" s="6"/>
      <c r="I65" s="6"/>
      <c r="J65" s="6"/>
    </row>
    <row r="66" spans="1:10" ht="20.25">
      <c r="A66" s="25"/>
      <c r="B66" s="25"/>
      <c r="C66" s="26"/>
      <c r="D66" s="26"/>
      <c r="E66" s="117"/>
      <c r="F66" s="6"/>
      <c r="G66" s="6"/>
      <c r="H66" s="6"/>
      <c r="I66" s="6"/>
      <c r="J66" s="6"/>
    </row>
    <row r="67" spans="1:10" ht="20.25">
      <c r="A67" s="25"/>
      <c r="B67" s="25"/>
      <c r="C67" s="26"/>
      <c r="D67" s="26"/>
      <c r="E67" s="117"/>
      <c r="F67" s="6"/>
      <c r="G67" s="6"/>
      <c r="H67" s="6"/>
      <c r="I67" s="6"/>
      <c r="J67" s="6"/>
    </row>
    <row r="68" spans="1:10" ht="20.25">
      <c r="A68" s="25"/>
      <c r="B68" s="25"/>
      <c r="C68" s="26"/>
      <c r="D68" s="26"/>
      <c r="E68" s="117"/>
      <c r="F68" s="6"/>
      <c r="G68" s="6"/>
      <c r="H68" s="6"/>
      <c r="I68" s="6"/>
      <c r="J68" s="6"/>
    </row>
    <row r="69" spans="1:10" ht="20.25">
      <c r="A69" s="25"/>
      <c r="B69" s="25"/>
      <c r="C69" s="26"/>
      <c r="D69" s="26"/>
      <c r="E69" s="117"/>
      <c r="F69" s="6"/>
      <c r="G69" s="6"/>
      <c r="H69" s="6"/>
      <c r="I69" s="6"/>
      <c r="J69" s="6"/>
    </row>
    <row r="70" spans="1:10" ht="20.25">
      <c r="A70" s="25"/>
      <c r="B70" s="25"/>
      <c r="C70" s="26"/>
      <c r="D70" s="26"/>
      <c r="E70" s="117"/>
      <c r="F70" s="6"/>
      <c r="G70" s="6"/>
      <c r="H70" s="6"/>
      <c r="I70" s="6"/>
      <c r="J70" s="6"/>
    </row>
    <row r="71" spans="1:10" ht="20.25">
      <c r="A71" s="25"/>
      <c r="B71" s="25"/>
      <c r="C71" s="26"/>
      <c r="D71" s="26"/>
      <c r="E71" s="117"/>
      <c r="F71" s="6"/>
      <c r="G71" s="6"/>
      <c r="H71" s="6"/>
      <c r="I71" s="6"/>
      <c r="J71" s="6"/>
    </row>
    <row r="72" spans="1:10" ht="20.25">
      <c r="A72" s="25"/>
      <c r="B72" s="25"/>
      <c r="C72" s="26"/>
      <c r="D72" s="26"/>
      <c r="E72" s="117"/>
      <c r="F72" s="6"/>
      <c r="G72" s="6"/>
      <c r="H72" s="6"/>
      <c r="I72" s="6"/>
      <c r="J72" s="6"/>
    </row>
    <row r="73" spans="1:10" ht="20.25">
      <c r="A73" s="25"/>
      <c r="B73" s="25"/>
      <c r="C73" s="26"/>
      <c r="D73" s="26"/>
      <c r="E73" s="117"/>
      <c r="F73" s="6"/>
      <c r="G73" s="6"/>
      <c r="H73" s="6"/>
      <c r="I73" s="6"/>
      <c r="J73" s="6"/>
    </row>
    <row r="74" spans="1:10" ht="20.25">
      <c r="A74" s="25"/>
      <c r="B74" s="25"/>
      <c r="C74" s="26"/>
      <c r="D74" s="26"/>
      <c r="E74" s="117"/>
      <c r="F74" s="6"/>
      <c r="G74" s="6"/>
      <c r="H74" s="6"/>
      <c r="I74" s="6"/>
      <c r="J74" s="6"/>
    </row>
    <row r="75" spans="1:10" ht="20.25">
      <c r="A75" s="25"/>
      <c r="B75" s="25"/>
      <c r="C75" s="26"/>
      <c r="D75" s="26"/>
      <c r="E75" s="117"/>
      <c r="F75" s="6"/>
      <c r="G75" s="6"/>
      <c r="H75" s="6"/>
      <c r="I75" s="6"/>
      <c r="J75" s="6"/>
    </row>
    <row r="76" spans="1:10" ht="20.25">
      <c r="A76" s="25"/>
      <c r="B76" s="25"/>
      <c r="C76" s="26"/>
      <c r="D76" s="26"/>
      <c r="E76" s="117"/>
      <c r="F76" s="6"/>
      <c r="G76" s="6"/>
      <c r="H76" s="6"/>
      <c r="I76" s="6"/>
      <c r="J76" s="6"/>
    </row>
    <row r="77" spans="1:10" ht="20.25">
      <c r="A77" s="25"/>
      <c r="B77" s="25"/>
      <c r="C77" s="26"/>
      <c r="D77" s="26"/>
      <c r="E77" s="117"/>
      <c r="F77" s="6"/>
      <c r="G77" s="6"/>
      <c r="H77" s="6"/>
      <c r="I77" s="6"/>
      <c r="J77" s="6"/>
    </row>
    <row r="78" spans="1:10" ht="20.25">
      <c r="A78" s="25"/>
      <c r="B78" s="25"/>
      <c r="C78" s="26"/>
      <c r="D78" s="26"/>
      <c r="E78" s="117"/>
      <c r="F78" s="6"/>
      <c r="G78" s="6"/>
      <c r="H78" s="6"/>
      <c r="I78" s="6"/>
      <c r="J78" s="6"/>
    </row>
    <row r="79" spans="1:10" ht="20.25">
      <c r="A79" s="25"/>
      <c r="B79" s="25"/>
      <c r="C79" s="26"/>
      <c r="D79" s="26"/>
      <c r="E79" s="117"/>
      <c r="F79" s="6"/>
      <c r="G79" s="6"/>
      <c r="H79" s="6"/>
      <c r="I79" s="6"/>
      <c r="J79" s="6"/>
    </row>
    <row r="80" spans="1:10" s="6" customFormat="1" ht="20.25">
      <c r="A80" s="25"/>
      <c r="B80" s="25"/>
      <c r="C80" s="26"/>
      <c r="D80" s="26"/>
      <c r="E80" s="117"/>
    </row>
    <row r="81" spans="1:5" s="6" customFormat="1" ht="20.25">
      <c r="A81" s="25"/>
      <c r="B81" s="25"/>
      <c r="C81" s="26"/>
      <c r="D81" s="26"/>
      <c r="E81" s="117"/>
    </row>
    <row r="82" spans="1:5" s="6" customFormat="1" ht="20.25">
      <c r="A82" s="25"/>
      <c r="B82" s="25"/>
      <c r="C82" s="26"/>
      <c r="D82" s="26"/>
      <c r="E82" s="117"/>
    </row>
    <row r="83" spans="1:5" s="6" customFormat="1" ht="20.25">
      <c r="A83" s="25"/>
      <c r="B83" s="25"/>
      <c r="C83" s="26"/>
      <c r="D83" s="26"/>
      <c r="E83" s="117"/>
    </row>
    <row r="84" spans="1:5" s="6" customFormat="1" ht="20.25">
      <c r="A84" s="25"/>
      <c r="B84" s="25"/>
      <c r="C84" s="26"/>
      <c r="D84" s="26"/>
      <c r="E84" s="117"/>
    </row>
    <row r="85" spans="1:5" s="6" customFormat="1" ht="20.25">
      <c r="A85" s="25"/>
      <c r="B85" s="25"/>
      <c r="C85" s="26"/>
      <c r="D85" s="26"/>
      <c r="E85" s="117"/>
    </row>
    <row r="86" spans="1:5" s="6" customFormat="1" ht="20.25">
      <c r="A86" s="25"/>
      <c r="B86" s="25"/>
      <c r="C86" s="26"/>
      <c r="D86" s="26"/>
      <c r="E86" s="117"/>
    </row>
    <row r="87" spans="1:5" s="6" customFormat="1" ht="20.25">
      <c r="A87" s="25"/>
      <c r="B87" s="25"/>
      <c r="C87" s="26"/>
      <c r="D87" s="26"/>
      <c r="E87" s="117"/>
    </row>
    <row r="88" spans="1:5" s="6" customFormat="1" ht="20.25">
      <c r="A88" s="25"/>
      <c r="B88" s="25"/>
      <c r="C88" s="26"/>
      <c r="D88" s="26"/>
      <c r="E88" s="117"/>
    </row>
    <row r="89" spans="1:5" s="6" customFormat="1" ht="20.25">
      <c r="A89" s="25"/>
      <c r="B89" s="25"/>
      <c r="C89" s="26"/>
      <c r="D89" s="26"/>
      <c r="E89" s="117"/>
    </row>
    <row r="90" spans="1:5" s="6" customFormat="1" ht="20.25">
      <c r="A90" s="25"/>
      <c r="B90" s="25"/>
      <c r="C90" s="26"/>
      <c r="D90" s="26"/>
      <c r="E90" s="117"/>
    </row>
    <row r="91" spans="1:5" s="6" customFormat="1" ht="20.25">
      <c r="A91" s="25"/>
      <c r="B91" s="25"/>
      <c r="C91" s="26"/>
      <c r="D91" s="26"/>
      <c r="E91" s="117"/>
    </row>
    <row r="92" spans="1:5" s="6" customFormat="1" ht="20.25">
      <c r="A92" s="25"/>
      <c r="B92" s="25"/>
      <c r="C92" s="26"/>
      <c r="D92" s="26"/>
      <c r="E92" s="117"/>
    </row>
    <row r="93" spans="1:5" s="6" customFormat="1" ht="20.25">
      <c r="A93" s="25"/>
      <c r="B93" s="25"/>
      <c r="C93" s="26"/>
      <c r="D93" s="26"/>
      <c r="E93" s="117"/>
    </row>
    <row r="94" spans="1:5" s="6" customFormat="1" ht="20.25">
      <c r="A94" s="25"/>
      <c r="B94" s="25"/>
      <c r="C94" s="26"/>
      <c r="D94" s="26"/>
      <c r="E94" s="117"/>
    </row>
    <row r="95" spans="1:5" s="6" customFormat="1" ht="20.25">
      <c r="A95" s="25"/>
      <c r="B95" s="25"/>
      <c r="C95" s="26"/>
      <c r="D95" s="26"/>
      <c r="E95" s="117"/>
    </row>
    <row r="96" spans="1:5" s="6" customFormat="1" ht="20.25">
      <c r="A96" s="25"/>
      <c r="B96" s="25"/>
      <c r="C96" s="26"/>
      <c r="D96" s="26"/>
      <c r="E96" s="117"/>
    </row>
    <row r="97" spans="1:5" s="6" customFormat="1" ht="20.25">
      <c r="A97" s="25"/>
      <c r="B97" s="25"/>
      <c r="C97" s="26"/>
      <c r="D97" s="26"/>
      <c r="E97" s="117"/>
    </row>
    <row r="98" spans="1:5" s="6" customFormat="1" ht="20.25">
      <c r="A98" s="25"/>
      <c r="B98" s="25"/>
      <c r="C98" s="26"/>
      <c r="D98" s="26"/>
      <c r="E98" s="117"/>
    </row>
    <row r="99" spans="1:5" s="6" customFormat="1" ht="20.25">
      <c r="A99" s="25"/>
      <c r="B99" s="25"/>
      <c r="C99" s="26"/>
      <c r="D99" s="26"/>
      <c r="E99" s="117"/>
    </row>
    <row r="100" spans="1:5" s="6" customFormat="1" ht="20.25">
      <c r="A100" s="25"/>
      <c r="B100" s="25"/>
      <c r="C100" s="26"/>
      <c r="D100" s="26"/>
      <c r="E100" s="117"/>
    </row>
    <row r="101" spans="1:5" s="6" customFormat="1" ht="20.25">
      <c r="A101" s="25"/>
      <c r="B101" s="25"/>
      <c r="C101" s="26"/>
      <c r="D101" s="26"/>
      <c r="E101" s="117"/>
    </row>
    <row r="102" spans="1:5" s="6" customFormat="1" ht="20.25">
      <c r="A102" s="25"/>
      <c r="B102" s="25"/>
      <c r="C102" s="26"/>
      <c r="D102" s="26"/>
      <c r="E102" s="117"/>
    </row>
    <row r="103" spans="1:5" s="6" customFormat="1" ht="20.25">
      <c r="A103" s="25"/>
      <c r="B103" s="25"/>
      <c r="C103" s="26"/>
      <c r="D103" s="26"/>
      <c r="E103" s="117"/>
    </row>
    <row r="104" spans="1:5" s="6" customFormat="1" ht="20.25">
      <c r="A104" s="25"/>
      <c r="B104" s="25"/>
      <c r="C104" s="26"/>
      <c r="D104" s="26"/>
      <c r="E104" s="117"/>
    </row>
    <row r="105" spans="1:5" s="6" customFormat="1" ht="20.25">
      <c r="A105" s="25"/>
      <c r="B105" s="25"/>
      <c r="C105" s="26"/>
      <c r="D105" s="26"/>
      <c r="E105" s="117"/>
    </row>
    <row r="106" spans="1:5" s="6" customFormat="1" ht="20.25">
      <c r="A106" s="25"/>
      <c r="B106" s="25"/>
      <c r="C106" s="26"/>
      <c r="D106" s="26"/>
      <c r="E106" s="117"/>
    </row>
    <row r="107" spans="1:5" s="6" customFormat="1" ht="20.25">
      <c r="A107" s="25"/>
      <c r="B107" s="25"/>
      <c r="C107" s="26"/>
      <c r="D107" s="26"/>
      <c r="E107" s="117"/>
    </row>
    <row r="108" spans="1:5" s="6" customFormat="1" ht="20.25">
      <c r="A108" s="25"/>
      <c r="B108" s="25"/>
      <c r="C108" s="26"/>
      <c r="D108" s="26"/>
      <c r="E108" s="117"/>
    </row>
    <row r="109" spans="1:5" s="6" customFormat="1" ht="20.25">
      <c r="A109" s="25"/>
      <c r="B109" s="25"/>
      <c r="C109" s="26"/>
      <c r="D109" s="26"/>
      <c r="E109" s="117"/>
    </row>
    <row r="110" spans="1:5" s="6" customFormat="1" ht="20.25">
      <c r="A110" s="25"/>
      <c r="B110" s="25"/>
      <c r="C110" s="26"/>
      <c r="D110" s="26"/>
      <c r="E110" s="117"/>
    </row>
    <row r="111" spans="1:5" s="6" customFormat="1" ht="20.25">
      <c r="A111" s="25"/>
      <c r="B111" s="25"/>
      <c r="C111" s="26"/>
      <c r="D111" s="26"/>
      <c r="E111" s="117"/>
    </row>
    <row r="112" spans="1:5" s="6" customFormat="1" ht="20.25">
      <c r="A112" s="25"/>
      <c r="B112" s="25"/>
      <c r="C112" s="26"/>
      <c r="D112" s="26"/>
      <c r="E112" s="117"/>
    </row>
    <row r="113" spans="1:5" s="6" customFormat="1" ht="20.25">
      <c r="A113" s="25"/>
      <c r="B113" s="25"/>
      <c r="C113" s="26"/>
      <c r="D113" s="26"/>
      <c r="E113" s="117"/>
    </row>
    <row r="114" spans="1:5" s="6" customFormat="1" ht="20.25">
      <c r="A114" s="25"/>
      <c r="B114" s="25"/>
      <c r="C114" s="26"/>
      <c r="D114" s="26"/>
      <c r="E114" s="117"/>
    </row>
    <row r="115" spans="1:5" s="6" customFormat="1" ht="20.25">
      <c r="A115" s="25"/>
      <c r="B115" s="25"/>
      <c r="C115" s="26"/>
      <c r="D115" s="26"/>
      <c r="E115" s="117"/>
    </row>
    <row r="116" spans="1:5" s="6" customFormat="1" ht="20.25">
      <c r="A116" s="25"/>
      <c r="B116" s="25"/>
      <c r="C116" s="26"/>
      <c r="D116" s="26"/>
      <c r="E116" s="117"/>
    </row>
    <row r="117" spans="1:5" s="6" customFormat="1" ht="20.25">
      <c r="A117" s="25"/>
      <c r="B117" s="25"/>
      <c r="C117" s="26"/>
      <c r="D117" s="26"/>
      <c r="E117" s="117"/>
    </row>
    <row r="118" spans="1:5" s="6" customFormat="1" ht="20.25">
      <c r="A118" s="25"/>
      <c r="B118" s="25"/>
      <c r="C118" s="26"/>
      <c r="D118" s="26"/>
      <c r="E118" s="117"/>
    </row>
    <row r="119" spans="1:5" s="6" customFormat="1" ht="20.25">
      <c r="A119" s="25"/>
      <c r="B119" s="25"/>
      <c r="C119" s="26"/>
      <c r="D119" s="26"/>
      <c r="E119" s="117"/>
    </row>
    <row r="120" spans="1:5" s="6" customFormat="1" ht="20.25">
      <c r="A120" s="25"/>
      <c r="B120" s="25"/>
      <c r="C120" s="26"/>
      <c r="D120" s="26"/>
      <c r="E120" s="117"/>
    </row>
    <row r="121" spans="1:5" s="6" customFormat="1" ht="20.25">
      <c r="A121" s="25"/>
      <c r="B121" s="25"/>
      <c r="C121" s="26"/>
      <c r="D121" s="26"/>
      <c r="E121" s="117"/>
    </row>
    <row r="122" spans="1:5" s="6" customFormat="1" ht="20.25">
      <c r="A122" s="25"/>
      <c r="B122" s="25"/>
      <c r="C122" s="26"/>
      <c r="D122" s="26"/>
      <c r="E122" s="117"/>
    </row>
    <row r="123" spans="1:5" s="6" customFormat="1" ht="20.25">
      <c r="A123" s="25"/>
      <c r="B123" s="25"/>
      <c r="C123" s="26"/>
      <c r="D123" s="26"/>
      <c r="E123" s="117"/>
    </row>
    <row r="124" spans="1:5" s="6" customFormat="1" ht="20.25">
      <c r="A124" s="25"/>
      <c r="B124" s="25"/>
      <c r="C124" s="26"/>
      <c r="D124" s="26"/>
      <c r="E124" s="117"/>
    </row>
    <row r="125" spans="1:5" s="6" customFormat="1" ht="20.25">
      <c r="A125" s="25"/>
      <c r="B125" s="25"/>
      <c r="C125" s="26"/>
      <c r="D125" s="26"/>
      <c r="E125" s="117"/>
    </row>
    <row r="126" spans="1:5" s="6" customFormat="1" ht="20.25">
      <c r="A126" s="25"/>
      <c r="B126" s="25"/>
      <c r="C126" s="26"/>
      <c r="D126" s="26"/>
      <c r="E126" s="117"/>
    </row>
    <row r="127" spans="1:5" s="6" customFormat="1" ht="20.25">
      <c r="A127" s="25"/>
      <c r="B127" s="25"/>
      <c r="C127" s="26"/>
      <c r="D127" s="26"/>
      <c r="E127" s="117"/>
    </row>
    <row r="128" spans="1:5" s="6" customFormat="1" ht="20.25">
      <c r="A128" s="25"/>
      <c r="B128" s="25"/>
      <c r="C128" s="26"/>
      <c r="D128" s="26"/>
      <c r="E128" s="117"/>
    </row>
    <row r="129" spans="1:5" s="6" customFormat="1" ht="20.25">
      <c r="A129" s="25"/>
      <c r="B129" s="25"/>
      <c r="C129" s="26"/>
      <c r="D129" s="26"/>
      <c r="E129" s="117"/>
    </row>
    <row r="130" spans="1:5" s="6" customFormat="1" ht="20.25">
      <c r="A130" s="25"/>
      <c r="B130" s="25"/>
      <c r="C130" s="26"/>
      <c r="D130" s="26"/>
      <c r="E130" s="117"/>
    </row>
    <row r="131" spans="1:5" s="6" customFormat="1" ht="20.25">
      <c r="A131" s="25"/>
      <c r="B131" s="25"/>
      <c r="C131" s="26"/>
      <c r="D131" s="26"/>
      <c r="E131" s="117"/>
    </row>
    <row r="132" spans="1:5" s="6" customFormat="1" ht="20.25">
      <c r="A132" s="25"/>
      <c r="B132" s="25"/>
      <c r="C132" s="26"/>
      <c r="D132" s="26"/>
      <c r="E132" s="117"/>
    </row>
    <row r="133" spans="1:5" s="6" customFormat="1" ht="20.25">
      <c r="A133" s="25"/>
      <c r="B133" s="25"/>
      <c r="C133" s="26"/>
      <c r="D133" s="26"/>
      <c r="E133" s="117"/>
    </row>
    <row r="134" spans="1:5" s="6" customFormat="1" ht="20.25">
      <c r="A134" s="25"/>
      <c r="B134" s="25"/>
      <c r="C134" s="26"/>
      <c r="D134" s="26"/>
      <c r="E134" s="117"/>
    </row>
    <row r="135" spans="1:5" s="6" customFormat="1" ht="20.25">
      <c r="A135" s="25"/>
      <c r="B135" s="25"/>
      <c r="C135" s="26"/>
      <c r="D135" s="26"/>
      <c r="E135" s="117"/>
    </row>
    <row r="136" spans="1:5" s="6" customFormat="1" ht="20.25">
      <c r="A136" s="25"/>
      <c r="B136" s="25"/>
      <c r="C136" s="26"/>
      <c r="D136" s="26"/>
      <c r="E136" s="117"/>
    </row>
    <row r="137" spans="1:5" s="6" customFormat="1" ht="20.25">
      <c r="A137" s="25"/>
      <c r="B137" s="25"/>
      <c r="C137" s="26"/>
      <c r="D137" s="26"/>
      <c r="E137" s="117"/>
    </row>
    <row r="138" spans="1:5" s="6" customFormat="1" ht="20.25">
      <c r="A138" s="25"/>
      <c r="B138" s="25"/>
      <c r="C138" s="26"/>
      <c r="D138" s="26"/>
      <c r="E138" s="117"/>
    </row>
    <row r="139" spans="1:5" s="6" customFormat="1" ht="20.25">
      <c r="A139" s="25"/>
      <c r="B139" s="25"/>
      <c r="C139" s="26"/>
      <c r="D139" s="26"/>
      <c r="E139" s="117"/>
    </row>
    <row r="140" spans="1:5" s="6" customFormat="1" ht="20.25">
      <c r="A140" s="25"/>
      <c r="B140" s="25"/>
      <c r="C140" s="26"/>
      <c r="D140" s="26"/>
      <c r="E140" s="117"/>
    </row>
    <row r="141" spans="1:5" s="6" customFormat="1" ht="20.25">
      <c r="A141" s="25"/>
      <c r="B141" s="25"/>
      <c r="C141" s="26"/>
      <c r="D141" s="26"/>
      <c r="E141" s="117"/>
    </row>
    <row r="142" spans="1:5" s="6" customFormat="1" ht="20.25">
      <c r="A142" s="25"/>
      <c r="B142" s="25"/>
      <c r="C142" s="26"/>
      <c r="D142" s="26"/>
      <c r="E142" s="117"/>
    </row>
    <row r="143" spans="1:5" s="6" customFormat="1" ht="20.25">
      <c r="A143" s="25"/>
      <c r="B143" s="25"/>
      <c r="C143" s="26"/>
      <c r="D143" s="26"/>
      <c r="E143" s="117"/>
    </row>
    <row r="144" spans="1:5" s="6" customFormat="1" ht="20.25">
      <c r="A144" s="25"/>
      <c r="B144" s="25"/>
      <c r="C144" s="26"/>
      <c r="D144" s="26"/>
      <c r="E144" s="117"/>
    </row>
    <row r="145" spans="1:5" s="6" customFormat="1" ht="20.25">
      <c r="A145" s="25"/>
      <c r="B145" s="25"/>
      <c r="C145" s="26"/>
      <c r="D145" s="26"/>
      <c r="E145" s="117"/>
    </row>
    <row r="146" spans="1:5" s="6" customFormat="1" ht="20.25">
      <c r="A146" s="25"/>
      <c r="B146" s="25"/>
      <c r="C146" s="26"/>
      <c r="D146" s="26"/>
      <c r="E146" s="117"/>
    </row>
    <row r="147" spans="1:5" s="6" customFormat="1" ht="20.25">
      <c r="A147" s="25"/>
      <c r="B147" s="25"/>
      <c r="C147" s="26"/>
      <c r="D147" s="26"/>
      <c r="E147" s="117"/>
    </row>
    <row r="148" spans="1:5" s="6" customFormat="1" ht="20.25">
      <c r="A148" s="25"/>
      <c r="B148" s="25"/>
      <c r="C148" s="26"/>
      <c r="D148" s="26"/>
      <c r="E148" s="117"/>
    </row>
    <row r="149" spans="1:5" s="6" customFormat="1" ht="20.25">
      <c r="A149" s="25"/>
      <c r="B149" s="25"/>
      <c r="C149" s="26"/>
      <c r="D149" s="26"/>
      <c r="E149" s="117"/>
    </row>
    <row r="150" spans="1:5" s="6" customFormat="1" ht="20.25">
      <c r="A150" s="25"/>
      <c r="B150" s="25"/>
      <c r="C150" s="26"/>
      <c r="D150" s="26"/>
      <c r="E150" s="117"/>
    </row>
    <row r="151" spans="1:5" s="6" customFormat="1" ht="20.25">
      <c r="A151" s="25"/>
      <c r="B151" s="25"/>
      <c r="C151" s="26"/>
      <c r="D151" s="26"/>
      <c r="E151" s="117"/>
    </row>
    <row r="152" spans="1:5" s="6" customFormat="1" ht="20.25">
      <c r="A152" s="25"/>
      <c r="B152" s="25"/>
      <c r="C152" s="26"/>
      <c r="D152" s="26"/>
      <c r="E152" s="117"/>
    </row>
    <row r="153" spans="1:5" s="6" customFormat="1" ht="20.25">
      <c r="A153" s="25"/>
      <c r="B153" s="25"/>
      <c r="C153" s="26"/>
      <c r="D153" s="26"/>
      <c r="E153" s="117"/>
    </row>
    <row r="154" spans="1:5" s="6" customFormat="1" ht="20.25">
      <c r="A154" s="25"/>
      <c r="B154" s="25"/>
      <c r="C154" s="26"/>
      <c r="D154" s="26"/>
      <c r="E154" s="117"/>
    </row>
    <row r="155" spans="1:5" s="6" customFormat="1" ht="20.25">
      <c r="A155" s="25"/>
      <c r="B155" s="25"/>
      <c r="C155" s="26"/>
      <c r="D155" s="26"/>
      <c r="E155" s="117"/>
    </row>
    <row r="156" spans="1:5" s="6" customFormat="1" ht="20.25">
      <c r="A156" s="25"/>
      <c r="B156" s="25"/>
      <c r="C156" s="26"/>
      <c r="D156" s="26"/>
      <c r="E156" s="117"/>
    </row>
    <row r="157" spans="1:5" s="6" customFormat="1" ht="20.25">
      <c r="A157" s="25"/>
      <c r="B157" s="25"/>
      <c r="C157" s="26"/>
      <c r="D157" s="26"/>
      <c r="E157" s="117"/>
    </row>
    <row r="158" spans="1:5" s="6" customFormat="1" ht="20.25">
      <c r="A158" s="25"/>
      <c r="B158" s="25"/>
      <c r="C158" s="26"/>
      <c r="D158" s="26"/>
      <c r="E158" s="117"/>
    </row>
    <row r="159" spans="1:5" s="6" customFormat="1" ht="20.25">
      <c r="A159" s="25"/>
      <c r="B159" s="25"/>
      <c r="C159" s="26"/>
      <c r="D159" s="26"/>
      <c r="E159" s="117"/>
    </row>
    <row r="160" spans="1:5" s="6" customFormat="1" ht="20.25">
      <c r="A160" s="25"/>
      <c r="B160" s="25"/>
      <c r="C160" s="26"/>
      <c r="D160" s="26"/>
      <c r="E160" s="117"/>
    </row>
    <row r="161" spans="1:5" s="6" customFormat="1" ht="20.25">
      <c r="A161" s="25"/>
      <c r="B161" s="25"/>
      <c r="C161" s="26"/>
      <c r="D161" s="26"/>
      <c r="E161" s="117"/>
    </row>
    <row r="162" spans="1:5" s="6" customFormat="1" ht="20.25">
      <c r="A162" s="25"/>
      <c r="B162" s="25"/>
      <c r="C162" s="26"/>
      <c r="D162" s="26"/>
      <c r="E162" s="117"/>
    </row>
    <row r="163" spans="1:5" s="6" customFormat="1" ht="20.25">
      <c r="A163" s="25"/>
      <c r="B163" s="25"/>
      <c r="C163" s="26"/>
      <c r="D163" s="26"/>
      <c r="E163" s="117"/>
    </row>
    <row r="164" spans="1:5" s="6" customFormat="1" ht="20.25">
      <c r="A164" s="25"/>
      <c r="B164" s="25"/>
      <c r="C164" s="26"/>
      <c r="D164" s="26"/>
      <c r="E164" s="117"/>
    </row>
    <row r="165" spans="1:5" s="6" customFormat="1" ht="20.25">
      <c r="A165" s="25"/>
      <c r="B165" s="25"/>
      <c r="C165" s="26"/>
      <c r="D165" s="26"/>
      <c r="E165" s="117"/>
    </row>
    <row r="166" spans="1:5" s="6" customFormat="1" ht="20.25">
      <c r="A166" s="25"/>
      <c r="B166" s="25"/>
      <c r="C166" s="26"/>
      <c r="D166" s="26"/>
      <c r="E166" s="117"/>
    </row>
    <row r="167" spans="1:5" s="6" customFormat="1" ht="20.25">
      <c r="A167" s="25"/>
      <c r="B167" s="25"/>
      <c r="C167" s="26"/>
      <c r="D167" s="26"/>
      <c r="E167" s="117"/>
    </row>
    <row r="168" spans="1:5" s="6" customFormat="1" ht="20.25">
      <c r="A168" s="25"/>
      <c r="B168" s="25"/>
      <c r="C168" s="26"/>
      <c r="D168" s="26"/>
      <c r="E168" s="117"/>
    </row>
    <row r="169" spans="1:5" s="6" customFormat="1" ht="20.25">
      <c r="A169" s="25"/>
      <c r="B169" s="25"/>
      <c r="C169" s="26"/>
      <c r="D169" s="26"/>
      <c r="E169" s="117"/>
    </row>
    <row r="170" spans="1:5" s="6" customFormat="1" ht="20.25">
      <c r="A170" s="25"/>
      <c r="B170" s="25"/>
      <c r="C170" s="26"/>
      <c r="D170" s="26"/>
      <c r="E170" s="117"/>
    </row>
    <row r="171" spans="1:5" s="6" customFormat="1" ht="20.25">
      <c r="A171" s="25"/>
      <c r="B171" s="25"/>
      <c r="C171" s="26"/>
      <c r="D171" s="26"/>
      <c r="E171" s="117"/>
    </row>
    <row r="172" spans="1:5" s="6" customFormat="1" ht="20.25">
      <c r="A172" s="25"/>
      <c r="B172" s="25"/>
      <c r="C172" s="26"/>
      <c r="D172" s="26"/>
      <c r="E172" s="117"/>
    </row>
    <row r="173" spans="1:5" s="6" customFormat="1" ht="20.25">
      <c r="A173" s="25"/>
      <c r="B173" s="25"/>
      <c r="C173" s="26"/>
      <c r="D173" s="26"/>
      <c r="E173" s="117"/>
    </row>
    <row r="174" spans="1:5" s="6" customFormat="1" ht="20.25">
      <c r="A174" s="25"/>
      <c r="B174" s="25"/>
      <c r="C174" s="26"/>
      <c r="D174" s="26"/>
      <c r="E174" s="117"/>
    </row>
    <row r="175" spans="1:5" s="6" customFormat="1" ht="20.25">
      <c r="A175" s="25"/>
      <c r="B175" s="25"/>
      <c r="C175" s="26"/>
      <c r="D175" s="26"/>
      <c r="E175" s="117"/>
    </row>
    <row r="176" spans="1:5" s="6" customFormat="1" ht="20.25">
      <c r="A176" s="25"/>
      <c r="B176" s="25"/>
      <c r="C176" s="26"/>
      <c r="D176" s="26"/>
      <c r="E176" s="117"/>
    </row>
    <row r="177" spans="1:5" s="6" customFormat="1" ht="20.25">
      <c r="A177" s="25"/>
      <c r="B177" s="25"/>
      <c r="C177" s="26"/>
      <c r="D177" s="26"/>
      <c r="E177" s="117"/>
    </row>
    <row r="178" spans="1:5" s="6" customFormat="1" ht="20.25">
      <c r="A178" s="25"/>
      <c r="B178" s="25"/>
      <c r="C178" s="26"/>
      <c r="D178" s="26"/>
      <c r="E178" s="117"/>
    </row>
    <row r="179" spans="1:5" s="6" customFormat="1" ht="20.25">
      <c r="A179" s="25"/>
      <c r="B179" s="25"/>
      <c r="C179" s="26"/>
      <c r="D179" s="26"/>
      <c r="E179" s="117"/>
    </row>
    <row r="180" spans="1:5" s="6" customFormat="1" ht="20.25">
      <c r="A180" s="25"/>
      <c r="B180" s="25"/>
      <c r="C180" s="26"/>
      <c r="D180" s="26"/>
      <c r="E180" s="117"/>
    </row>
    <row r="181" spans="1:5" s="6" customFormat="1" ht="20.25">
      <c r="A181" s="25"/>
      <c r="B181" s="25"/>
      <c r="C181" s="26"/>
      <c r="D181" s="26"/>
      <c r="E181" s="117"/>
    </row>
    <row r="182" spans="1:5" s="6" customFormat="1" ht="20.25">
      <c r="A182" s="25"/>
      <c r="B182" s="25"/>
      <c r="C182" s="26"/>
      <c r="D182" s="26"/>
      <c r="E182" s="117"/>
    </row>
    <row r="183" spans="1:5" s="6" customFormat="1" ht="20.25">
      <c r="A183" s="25"/>
      <c r="B183" s="25"/>
      <c r="C183" s="26"/>
      <c r="D183" s="26"/>
      <c r="E183" s="117"/>
    </row>
    <row r="184" spans="1:5" s="6" customFormat="1" ht="20.25">
      <c r="A184" s="25"/>
      <c r="B184" s="25"/>
      <c r="C184" s="26"/>
      <c r="D184" s="26"/>
      <c r="E184" s="117"/>
    </row>
    <row r="185" spans="1:5" s="6" customFormat="1" ht="20.25">
      <c r="A185" s="25"/>
      <c r="B185" s="25"/>
      <c r="C185" s="26"/>
      <c r="D185" s="26"/>
      <c r="E185" s="117"/>
    </row>
    <row r="186" spans="1:5" s="6" customFormat="1" ht="20.25">
      <c r="A186" s="25"/>
      <c r="B186" s="25"/>
      <c r="C186" s="26"/>
      <c r="D186" s="26"/>
      <c r="E186" s="117"/>
    </row>
    <row r="187" spans="1:5" s="6" customFormat="1" ht="20.25">
      <c r="A187" s="25"/>
      <c r="B187" s="25"/>
      <c r="C187" s="26"/>
      <c r="D187" s="26"/>
      <c r="E187" s="117"/>
    </row>
    <row r="188" spans="1:5" s="6" customFormat="1" ht="20.25">
      <c r="A188" s="25"/>
      <c r="B188" s="25"/>
      <c r="C188" s="26"/>
      <c r="D188" s="26"/>
      <c r="E188" s="117"/>
    </row>
    <row r="189" spans="1:5" s="6" customFormat="1" ht="20.25">
      <c r="A189" s="25"/>
      <c r="B189" s="25"/>
      <c r="C189" s="26"/>
      <c r="D189" s="26"/>
      <c r="E189" s="117"/>
    </row>
    <row r="190" spans="1:5" s="6" customFormat="1" ht="20.25">
      <c r="A190" s="25"/>
      <c r="B190" s="25"/>
      <c r="C190" s="26"/>
      <c r="D190" s="26"/>
      <c r="E190" s="117"/>
    </row>
    <row r="191" spans="1:5" s="6" customFormat="1" ht="20.25">
      <c r="A191" s="25"/>
      <c r="B191" s="25"/>
      <c r="C191" s="26"/>
      <c r="D191" s="26"/>
      <c r="E191" s="117"/>
    </row>
    <row r="192" spans="1:5" s="6" customFormat="1" ht="20.25">
      <c r="A192" s="25"/>
      <c r="B192" s="25"/>
      <c r="C192" s="26"/>
      <c r="D192" s="26"/>
      <c r="E192" s="117"/>
    </row>
    <row r="193" spans="1:5" s="6" customFormat="1" ht="20.25">
      <c r="A193" s="25"/>
      <c r="B193" s="25"/>
      <c r="C193" s="26"/>
      <c r="D193" s="26"/>
      <c r="E193" s="117"/>
    </row>
    <row r="194" spans="1:5" s="6" customFormat="1" ht="20.25">
      <c r="A194" s="25"/>
      <c r="B194" s="25"/>
      <c r="C194" s="26"/>
      <c r="D194" s="26"/>
      <c r="E194" s="117"/>
    </row>
    <row r="195" spans="1:5" s="6" customFormat="1" ht="20.25">
      <c r="A195" s="25"/>
      <c r="B195" s="25"/>
      <c r="C195" s="26"/>
      <c r="D195" s="26"/>
      <c r="E195" s="117"/>
    </row>
    <row r="196" spans="1:5" s="6" customFormat="1" ht="20.25">
      <c r="A196" s="25"/>
      <c r="B196" s="25"/>
      <c r="C196" s="26"/>
      <c r="D196" s="26"/>
      <c r="E196" s="117"/>
    </row>
    <row r="197" spans="1:5" s="6" customFormat="1" ht="20.25">
      <c r="A197" s="25"/>
      <c r="B197" s="25"/>
      <c r="C197" s="26"/>
      <c r="D197" s="26"/>
      <c r="E197" s="117"/>
    </row>
    <row r="198" spans="1:5" s="6" customFormat="1" ht="20.25">
      <c r="A198" s="25"/>
      <c r="B198" s="25"/>
      <c r="C198" s="26"/>
      <c r="D198" s="26"/>
      <c r="E198" s="117"/>
    </row>
    <row r="199" spans="1:5" s="6" customFormat="1" ht="20.25">
      <c r="A199" s="25"/>
      <c r="B199" s="25"/>
      <c r="C199" s="26"/>
      <c r="D199" s="26"/>
      <c r="E199" s="117"/>
    </row>
    <row r="200" spans="1:5" s="6" customFormat="1" ht="20.25">
      <c r="A200" s="25"/>
      <c r="B200" s="25"/>
      <c r="C200" s="26"/>
      <c r="D200" s="26"/>
      <c r="E200" s="117"/>
    </row>
    <row r="201" spans="1:5" s="6" customFormat="1" ht="20.25">
      <c r="A201" s="25"/>
      <c r="B201" s="25"/>
      <c r="C201" s="26"/>
      <c r="D201" s="26"/>
      <c r="E201" s="117"/>
    </row>
    <row r="202" spans="1:5" s="6" customFormat="1" ht="20.25">
      <c r="A202" s="25"/>
      <c r="B202" s="25"/>
      <c r="C202" s="26"/>
      <c r="D202" s="26"/>
      <c r="E202" s="117"/>
    </row>
    <row r="203" spans="1:5" s="6" customFormat="1" ht="20.25">
      <c r="A203" s="25"/>
      <c r="B203" s="25"/>
      <c r="C203" s="26"/>
      <c r="D203" s="26"/>
      <c r="E203" s="117"/>
    </row>
    <row r="204" spans="1:5" s="6" customFormat="1" ht="20.25">
      <c r="A204" s="25"/>
      <c r="B204" s="25"/>
      <c r="C204" s="26"/>
      <c r="D204" s="26"/>
      <c r="E204" s="117"/>
    </row>
    <row r="205" spans="1:5" s="6" customFormat="1" ht="20.25">
      <c r="A205" s="25"/>
      <c r="B205" s="25"/>
      <c r="C205" s="26"/>
      <c r="D205" s="26"/>
      <c r="E205" s="117"/>
    </row>
    <row r="206" spans="1:5" s="6" customFormat="1" ht="20.25">
      <c r="A206" s="25"/>
      <c r="B206" s="25"/>
      <c r="C206" s="26"/>
      <c r="D206" s="26"/>
      <c r="E206" s="117"/>
    </row>
    <row r="207" spans="1:5" s="6" customFormat="1" ht="20.25">
      <c r="A207" s="25"/>
      <c r="B207" s="25"/>
      <c r="C207" s="26"/>
      <c r="D207" s="26"/>
      <c r="E207" s="117"/>
    </row>
    <row r="208" spans="1:5" s="6" customFormat="1" ht="20.25">
      <c r="A208" s="25"/>
      <c r="B208" s="25"/>
      <c r="C208" s="26"/>
      <c r="D208" s="26"/>
      <c r="E208" s="117"/>
    </row>
    <row r="209" spans="1:5" s="6" customFormat="1" ht="20.25">
      <c r="A209" s="25"/>
      <c r="B209" s="25"/>
      <c r="C209" s="26"/>
      <c r="D209" s="26"/>
      <c r="E209" s="117"/>
    </row>
    <row r="210" spans="1:5" s="6" customFormat="1" ht="20.25">
      <c r="A210" s="25"/>
      <c r="B210" s="25"/>
      <c r="C210" s="26"/>
      <c r="D210" s="26"/>
      <c r="E210" s="117"/>
    </row>
    <row r="211" spans="1:5" s="6" customFormat="1" ht="20.25">
      <c r="A211" s="25"/>
      <c r="B211" s="25"/>
      <c r="C211" s="26"/>
      <c r="D211" s="26"/>
      <c r="E211" s="117"/>
    </row>
    <row r="212" spans="1:5" s="6" customFormat="1" ht="20.25">
      <c r="A212" s="25"/>
      <c r="B212" s="25"/>
      <c r="C212" s="26"/>
      <c r="D212" s="26"/>
      <c r="E212" s="117"/>
    </row>
    <row r="213" spans="1:5" s="6" customFormat="1" ht="20.25">
      <c r="A213" s="25"/>
      <c r="B213" s="25"/>
      <c r="C213" s="26"/>
      <c r="D213" s="26"/>
      <c r="E213" s="117"/>
    </row>
    <row r="214" spans="1:5" s="6" customFormat="1" ht="20.25">
      <c r="A214" s="25"/>
      <c r="B214" s="25"/>
      <c r="C214" s="26"/>
      <c r="D214" s="26"/>
      <c r="E214" s="117"/>
    </row>
    <row r="215" spans="1:5" s="6" customFormat="1" ht="20.25">
      <c r="A215" s="25"/>
      <c r="B215" s="25"/>
      <c r="C215" s="26"/>
      <c r="D215" s="26"/>
      <c r="E215" s="117"/>
    </row>
    <row r="216" spans="1:5" s="6" customFormat="1" ht="20.25">
      <c r="A216" s="25"/>
      <c r="B216" s="25"/>
      <c r="C216" s="26"/>
      <c r="D216" s="26"/>
      <c r="E216" s="117"/>
    </row>
    <row r="217" spans="1:5" s="6" customFormat="1" ht="20.25">
      <c r="A217" s="25"/>
      <c r="B217" s="25"/>
      <c r="C217" s="26"/>
      <c r="D217" s="26"/>
      <c r="E217" s="117"/>
    </row>
    <row r="218" spans="1:5" s="6" customFormat="1" ht="20.25">
      <c r="A218" s="25"/>
      <c r="B218" s="25"/>
      <c r="C218" s="26"/>
      <c r="D218" s="26"/>
      <c r="E218" s="117"/>
    </row>
    <row r="219" spans="1:5" s="6" customFormat="1" ht="20.25">
      <c r="A219" s="25"/>
      <c r="B219" s="25"/>
      <c r="C219" s="26"/>
      <c r="D219" s="26"/>
      <c r="E219" s="117"/>
    </row>
    <row r="220" spans="1:5" s="6" customFormat="1" ht="20.25">
      <c r="A220" s="25"/>
      <c r="B220" s="25"/>
      <c r="C220" s="26"/>
      <c r="D220" s="26"/>
      <c r="E220" s="117"/>
    </row>
    <row r="221" spans="1:5" s="6" customFormat="1" ht="20.25">
      <c r="A221" s="25"/>
      <c r="B221" s="25"/>
      <c r="C221" s="26"/>
      <c r="D221" s="26"/>
      <c r="E221" s="117"/>
    </row>
    <row r="222" spans="1:5" s="6" customFormat="1" ht="20.25">
      <c r="A222" s="25"/>
      <c r="B222" s="25"/>
      <c r="C222" s="26"/>
      <c r="D222" s="26"/>
      <c r="E222" s="117"/>
    </row>
    <row r="223" spans="1:5" s="6" customFormat="1" ht="20.25">
      <c r="A223" s="25"/>
      <c r="B223" s="25"/>
      <c r="C223" s="26"/>
      <c r="D223" s="26"/>
      <c r="E223" s="117"/>
    </row>
    <row r="224" spans="1:5" s="6" customFormat="1" ht="20.25">
      <c r="A224" s="25"/>
      <c r="B224" s="25"/>
      <c r="C224" s="26"/>
      <c r="D224" s="26"/>
      <c r="E224" s="117"/>
    </row>
    <row r="225" spans="1:7" s="6" customFormat="1" ht="20.25">
      <c r="A225" s="25"/>
      <c r="B225" s="25"/>
      <c r="C225" s="26"/>
      <c r="D225" s="26"/>
      <c r="E225" s="117"/>
    </row>
    <row r="226" spans="1:7" s="6" customFormat="1" ht="20.25">
      <c r="A226" s="25"/>
      <c r="B226" s="25"/>
      <c r="C226" s="26"/>
      <c r="D226" s="26"/>
      <c r="E226" s="117"/>
    </row>
    <row r="227" spans="1:7" s="6" customFormat="1" ht="20.25">
      <c r="A227" s="25"/>
      <c r="B227" s="25"/>
      <c r="C227" s="26"/>
      <c r="D227" s="26"/>
      <c r="E227" s="117"/>
    </row>
    <row r="228" spans="1:7" s="6" customFormat="1" ht="20.25">
      <c r="A228" s="25"/>
      <c r="B228" s="25"/>
      <c r="C228" s="26"/>
      <c r="D228" s="26"/>
      <c r="E228" s="117"/>
    </row>
    <row r="229" spans="1:7" s="6" customFormat="1" ht="20.25">
      <c r="A229" s="25"/>
      <c r="B229" s="25"/>
      <c r="C229" s="26"/>
      <c r="D229" s="26"/>
      <c r="E229" s="117"/>
    </row>
    <row r="230" spans="1:7" s="6" customFormat="1" ht="20.25">
      <c r="A230" s="25"/>
      <c r="B230" s="25"/>
      <c r="C230" s="26"/>
      <c r="D230" s="26"/>
      <c r="E230" s="117"/>
    </row>
    <row r="231" spans="1:7" ht="20.25">
      <c r="A231" s="25"/>
      <c r="B231" s="28"/>
      <c r="C231" s="29"/>
      <c r="D231" s="29"/>
    </row>
    <row r="232" spans="1:7" ht="20.25">
      <c r="A232" s="25"/>
      <c r="B232" s="28"/>
      <c r="C232" s="29"/>
      <c r="D232" s="29"/>
    </row>
    <row r="233" spans="1:7" ht="20.25">
      <c r="A233" s="25"/>
      <c r="B233" s="28"/>
      <c r="C233" s="29"/>
      <c r="D233" s="29"/>
    </row>
    <row r="234" spans="1:7" ht="20.25">
      <c r="A234" s="25"/>
      <c r="B234" s="28"/>
      <c r="C234" s="29"/>
      <c r="D234" s="29"/>
    </row>
    <row r="235" spans="1:7" ht="20.25">
      <c r="A235" s="25"/>
      <c r="B235" s="28"/>
      <c r="C235" s="29"/>
      <c r="D235" s="29"/>
    </row>
    <row r="236" spans="1:7">
      <c r="A236" s="6"/>
      <c r="B236" s="28"/>
      <c r="C236" s="28"/>
      <c r="D236" s="28"/>
    </row>
    <row r="237" spans="1:7" ht="20.25">
      <c r="A237" s="6"/>
      <c r="B237" s="30" t="s">
        <v>255</v>
      </c>
      <c r="C237" s="30" t="s">
        <v>256</v>
      </c>
      <c r="D237" t="s">
        <v>255</v>
      </c>
      <c r="E237" s="112" t="s">
        <v>256</v>
      </c>
    </row>
    <row r="238" spans="1:7" ht="21">
      <c r="A238" s="6"/>
      <c r="B238" s="31" t="s">
        <v>257</v>
      </c>
      <c r="C238" s="31" t="s">
        <v>258</v>
      </c>
      <c r="D238" t="s">
        <v>257</v>
      </c>
      <c r="F238" t="s">
        <v>257</v>
      </c>
      <c r="G238" t="str">
        <f ca="1">IF(NOT(ISERROR(MATCH(F238,_xlfn.ANCHORARRAY(B249),0))),#REF!&amp;"Por favor no seleccionar los criterios de impacto",F238)</f>
        <v>Afectación Económica o presupuestal</v>
      </c>
    </row>
    <row r="239" spans="1:7" ht="21">
      <c r="A239" s="6"/>
      <c r="B239" s="31" t="s">
        <v>257</v>
      </c>
      <c r="C239" s="31" t="s">
        <v>212</v>
      </c>
      <c r="E239" s="112" t="s">
        <v>258</v>
      </c>
    </row>
    <row r="240" spans="1:7" ht="21">
      <c r="A240" s="6"/>
      <c r="B240" s="31" t="s">
        <v>257</v>
      </c>
      <c r="C240" s="31" t="s">
        <v>216</v>
      </c>
      <c r="E240" s="112" t="s">
        <v>212</v>
      </c>
    </row>
    <row r="241" spans="1:5" ht="21">
      <c r="A241" s="6"/>
      <c r="B241" s="31" t="s">
        <v>257</v>
      </c>
      <c r="C241" s="31" t="s">
        <v>220</v>
      </c>
      <c r="E241" s="112" t="s">
        <v>216</v>
      </c>
    </row>
    <row r="242" spans="1:5" ht="21">
      <c r="A242" s="6"/>
      <c r="B242" s="31" t="s">
        <v>257</v>
      </c>
      <c r="C242" s="31" t="s">
        <v>224</v>
      </c>
      <c r="E242" s="112" t="s">
        <v>220</v>
      </c>
    </row>
    <row r="243" spans="1:5" ht="21">
      <c r="A243" s="6"/>
      <c r="B243" s="31" t="s">
        <v>206</v>
      </c>
      <c r="C243" s="31" t="s">
        <v>210</v>
      </c>
      <c r="E243" s="112" t="s">
        <v>224</v>
      </c>
    </row>
    <row r="244" spans="1:5" ht="21">
      <c r="A244" s="6"/>
      <c r="B244" s="31" t="s">
        <v>206</v>
      </c>
      <c r="C244" s="31" t="s">
        <v>259</v>
      </c>
      <c r="D244" t="s">
        <v>206</v>
      </c>
    </row>
    <row r="245" spans="1:5" ht="21">
      <c r="A245" s="6"/>
      <c r="B245" s="31" t="s">
        <v>206</v>
      </c>
      <c r="C245" s="31" t="s">
        <v>217</v>
      </c>
      <c r="E245" s="112" t="s">
        <v>210</v>
      </c>
    </row>
    <row r="246" spans="1:5" ht="21">
      <c r="A246" s="6"/>
      <c r="B246" s="31" t="s">
        <v>206</v>
      </c>
      <c r="C246" s="31" t="s">
        <v>260</v>
      </c>
      <c r="E246" s="112" t="s">
        <v>259</v>
      </c>
    </row>
    <row r="247" spans="1:5" ht="21">
      <c r="A247" s="6"/>
      <c r="B247" s="31" t="s">
        <v>206</v>
      </c>
      <c r="C247" s="31" t="s">
        <v>225</v>
      </c>
      <c r="E247" s="112" t="s">
        <v>217</v>
      </c>
    </row>
    <row r="248" spans="1:5">
      <c r="A248" s="6"/>
      <c r="B248" s="32"/>
      <c r="C248" s="32"/>
      <c r="E248" s="112" t="s">
        <v>260</v>
      </c>
    </row>
    <row r="249" spans="1:5">
      <c r="A249" s="6"/>
      <c r="B249" s="32" t="e" cm="1">
        <f t="array" aca="1" ref="B249:B251" ca="1">_xlfn.UNIQUE(Tabla1[[#All],[Criterios]])</f>
        <v>#NAME?</v>
      </c>
      <c r="C249" s="32"/>
      <c r="E249" s="112" t="s">
        <v>225</v>
      </c>
    </row>
    <row r="250" spans="1:5">
      <c r="A250" s="6"/>
      <c r="B250" s="32" t="e">
        <f ca="1"/>
        <v>#NAME?</v>
      </c>
      <c r="C250" s="32"/>
    </row>
    <row r="251" spans="1:5">
      <c r="B251" s="32" t="e">
        <f ca="1"/>
        <v>#NAME?</v>
      </c>
      <c r="C251" s="32"/>
    </row>
    <row r="252" spans="1:5">
      <c r="B252" s="33"/>
      <c r="C252" s="33"/>
    </row>
    <row r="253" spans="1:5">
      <c r="B253" s="33"/>
      <c r="C253" s="33"/>
    </row>
    <row r="254" spans="1:5">
      <c r="B254" s="33"/>
      <c r="C254" s="33"/>
    </row>
    <row r="255" spans="1:5">
      <c r="B255" s="33"/>
      <c r="C255" s="33"/>
      <c r="D255" s="33"/>
    </row>
    <row r="256" spans="1:5">
      <c r="B256" s="33"/>
      <c r="C256" s="33"/>
      <c r="D256" s="33"/>
    </row>
    <row r="257" spans="2:4">
      <c r="B257" s="33"/>
      <c r="C257" s="33"/>
      <c r="D257" s="33"/>
    </row>
    <row r="258" spans="2:4">
      <c r="B258" s="33"/>
      <c r="C258" s="33"/>
      <c r="D258" s="33"/>
    </row>
    <row r="259" spans="2:4">
      <c r="B259" s="33"/>
      <c r="C259" s="33"/>
      <c r="D259" s="33"/>
    </row>
    <row r="260" spans="2:4">
      <c r="B260" s="33"/>
      <c r="C260" s="33"/>
      <c r="D260" s="33"/>
    </row>
  </sheetData>
  <mergeCells count="1">
    <mergeCell ref="B2:E2"/>
  </mergeCells>
  <dataValidations count="1">
    <dataValidation type="list" allowBlank="1" showInputMessage="1" showErrorMessage="1" sqref="F238" xr:uid="{00000000-0002-0000-0600-000000000000}">
      <formula1>#REF!</formula1>
    </dataValidation>
  </dataValidations>
  <pageMargins left="0.7" right="0.7" top="0.75" bottom="0.75" header="0.3" footer="0.3"/>
  <pageSetup orientation="portrait"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249977111117893"/>
  </sheetPr>
  <dimension ref="B1:K16"/>
  <sheetViews>
    <sheetView topLeftCell="B4" workbookViewId="0">
      <selection activeCell="G4" sqref="G4"/>
    </sheetView>
  </sheetViews>
  <sheetFormatPr baseColWidth="10" defaultColWidth="14.28515625" defaultRowHeight="12.75"/>
  <cols>
    <col min="1" max="2" width="14.28515625" style="34"/>
    <col min="3" max="3" width="17" style="34" customWidth="1"/>
    <col min="4" max="4" width="14.28515625" style="34"/>
    <col min="5" max="5" width="46" style="34" customWidth="1"/>
    <col min="6" max="16384" width="14.28515625" style="34"/>
  </cols>
  <sheetData>
    <row r="1" spans="2:11" ht="24" customHeight="1" thickBot="1">
      <c r="B1" s="296" t="s">
        <v>261</v>
      </c>
      <c r="C1" s="297"/>
      <c r="D1" s="297"/>
      <c r="E1" s="297"/>
      <c r="F1" s="298"/>
    </row>
    <row r="2" spans="2:11" ht="16.5" thickBot="1">
      <c r="B2" s="35"/>
      <c r="C2" s="35"/>
      <c r="D2" s="35"/>
      <c r="E2" s="35"/>
      <c r="F2" s="35"/>
      <c r="I2" s="120"/>
      <c r="J2" s="131" t="s">
        <v>262</v>
      </c>
      <c r="K2" s="131" t="s">
        <v>150</v>
      </c>
    </row>
    <row r="3" spans="2:11" ht="16.5" thickBot="1">
      <c r="B3" s="299" t="s">
        <v>263</v>
      </c>
      <c r="C3" s="300"/>
      <c r="D3" s="300"/>
      <c r="E3" s="169" t="s">
        <v>264</v>
      </c>
      <c r="F3" s="36" t="s">
        <v>265</v>
      </c>
      <c r="I3" s="130" t="s">
        <v>149</v>
      </c>
      <c r="J3" s="122">
        <v>0.5</v>
      </c>
      <c r="K3" s="122">
        <v>0.45</v>
      </c>
    </row>
    <row r="4" spans="2:11" ht="31.5">
      <c r="B4" s="301" t="s">
        <v>266</v>
      </c>
      <c r="C4" s="303" t="s">
        <v>135</v>
      </c>
      <c r="D4" s="170" t="s">
        <v>149</v>
      </c>
      <c r="E4" s="37" t="s">
        <v>267</v>
      </c>
      <c r="F4" s="38">
        <v>0.25</v>
      </c>
      <c r="I4" s="131" t="s">
        <v>172</v>
      </c>
      <c r="J4" s="122">
        <v>0.4</v>
      </c>
      <c r="K4" s="122">
        <v>0.35</v>
      </c>
    </row>
    <row r="5" spans="2:11" ht="47.25">
      <c r="B5" s="302"/>
      <c r="C5" s="304"/>
      <c r="D5" s="171" t="s">
        <v>172</v>
      </c>
      <c r="E5" s="39" t="s">
        <v>268</v>
      </c>
      <c r="F5" s="40">
        <v>0.15</v>
      </c>
      <c r="I5" s="131" t="s">
        <v>269</v>
      </c>
      <c r="J5" s="122">
        <v>0.35</v>
      </c>
      <c r="K5" s="122">
        <v>0.3</v>
      </c>
    </row>
    <row r="6" spans="2:11" ht="47.25">
      <c r="B6" s="302"/>
      <c r="C6" s="304"/>
      <c r="D6" s="171" t="s">
        <v>269</v>
      </c>
      <c r="E6" s="39" t="s">
        <v>270</v>
      </c>
      <c r="F6" s="40">
        <v>0.1</v>
      </c>
    </row>
    <row r="7" spans="2:11" ht="63">
      <c r="B7" s="302"/>
      <c r="C7" s="304" t="s">
        <v>136</v>
      </c>
      <c r="D7" s="171" t="s">
        <v>262</v>
      </c>
      <c r="E7" s="39" t="s">
        <v>271</v>
      </c>
      <c r="F7" s="40">
        <v>0.25</v>
      </c>
      <c r="G7" s="121"/>
    </row>
    <row r="8" spans="2:11" ht="31.5">
      <c r="B8" s="302"/>
      <c r="C8" s="304"/>
      <c r="D8" s="171" t="s">
        <v>150</v>
      </c>
      <c r="E8" s="39" t="s">
        <v>272</v>
      </c>
      <c r="F8" s="40">
        <v>0.2</v>
      </c>
      <c r="G8" s="121"/>
    </row>
    <row r="9" spans="2:11" ht="47.25">
      <c r="B9" s="302" t="s">
        <v>273</v>
      </c>
      <c r="C9" s="304" t="s">
        <v>138</v>
      </c>
      <c r="D9" s="171" t="s">
        <v>151</v>
      </c>
      <c r="E9" s="39" t="s">
        <v>274</v>
      </c>
      <c r="F9" s="41" t="s">
        <v>275</v>
      </c>
    </row>
    <row r="10" spans="2:11" ht="63">
      <c r="B10" s="302"/>
      <c r="C10" s="304"/>
      <c r="D10" s="171" t="s">
        <v>276</v>
      </c>
      <c r="E10" s="39" t="s">
        <v>277</v>
      </c>
      <c r="F10" s="41" t="s">
        <v>275</v>
      </c>
    </row>
    <row r="11" spans="2:11" ht="47.25">
      <c r="B11" s="302"/>
      <c r="C11" s="304" t="s">
        <v>139</v>
      </c>
      <c r="D11" s="171" t="s">
        <v>152</v>
      </c>
      <c r="E11" s="39" t="s">
        <v>278</v>
      </c>
      <c r="F11" s="41" t="s">
        <v>275</v>
      </c>
    </row>
    <row r="12" spans="2:11" ht="47.25">
      <c r="B12" s="302"/>
      <c r="C12" s="304"/>
      <c r="D12" s="171" t="s">
        <v>279</v>
      </c>
      <c r="E12" s="39" t="s">
        <v>280</v>
      </c>
      <c r="F12" s="41" t="s">
        <v>275</v>
      </c>
    </row>
    <row r="13" spans="2:11" ht="31.5">
      <c r="B13" s="302"/>
      <c r="C13" s="304" t="s">
        <v>140</v>
      </c>
      <c r="D13" s="171" t="s">
        <v>153</v>
      </c>
      <c r="E13" s="39" t="s">
        <v>281</v>
      </c>
      <c r="F13" s="41" t="s">
        <v>275</v>
      </c>
    </row>
    <row r="14" spans="2:11" ht="32.25" thickBot="1">
      <c r="B14" s="305"/>
      <c r="C14" s="306"/>
      <c r="D14" s="172" t="s">
        <v>282</v>
      </c>
      <c r="E14" s="42" t="s">
        <v>283</v>
      </c>
      <c r="F14" s="43" t="s">
        <v>275</v>
      </c>
    </row>
    <row r="15" spans="2:11" ht="49.5" customHeight="1">
      <c r="B15" s="295" t="s">
        <v>284</v>
      </c>
      <c r="C15" s="295"/>
      <c r="D15" s="295"/>
      <c r="E15" s="295"/>
      <c r="F15" s="295"/>
    </row>
    <row r="16" spans="2:11" ht="27" customHeight="1">
      <c r="B16" s="44"/>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sheetPr>
  <dimension ref="B4:AU63"/>
  <sheetViews>
    <sheetView topLeftCell="E7" workbookViewId="0">
      <selection activeCell="AT28" sqref="AT28:AU35"/>
    </sheetView>
  </sheetViews>
  <sheetFormatPr baseColWidth="10" defaultColWidth="11.42578125" defaultRowHeight="15"/>
  <cols>
    <col min="1" max="1" width="3.7109375" style="6" customWidth="1"/>
    <col min="2" max="2" width="6.7109375" style="6" customWidth="1"/>
    <col min="3" max="3" width="0.5703125" style="6" hidden="1" customWidth="1"/>
    <col min="4" max="4" width="11.42578125" style="6" hidden="1" customWidth="1"/>
    <col min="5" max="5" width="9.85546875" style="6" customWidth="1"/>
    <col min="6" max="8" width="11.42578125" style="6" hidden="1" customWidth="1"/>
    <col min="9" max="9" width="8.42578125" style="6" customWidth="1"/>
    <col min="10" max="11" width="11.42578125" style="6"/>
    <col min="12" max="12" width="0.140625" style="6" customWidth="1"/>
    <col min="13" max="13" width="0.28515625" style="6" hidden="1" customWidth="1"/>
    <col min="14" max="15" width="11.42578125" style="6" hidden="1" customWidth="1"/>
    <col min="16" max="16" width="11.42578125" style="6"/>
    <col min="17" max="17" width="10.28515625" style="6" customWidth="1"/>
    <col min="18" max="18" width="11.42578125" style="6" hidden="1" customWidth="1"/>
    <col min="19" max="19" width="0.85546875" style="6" hidden="1" customWidth="1"/>
    <col min="20" max="20" width="11.42578125" style="6" hidden="1" customWidth="1"/>
    <col min="21" max="21" width="0.140625" style="6" hidden="1" customWidth="1"/>
    <col min="22" max="22" width="11.42578125" style="6"/>
    <col min="23" max="23" width="10.140625" style="6" customWidth="1"/>
    <col min="24" max="24" width="3.85546875" style="6" hidden="1" customWidth="1"/>
    <col min="25" max="25" width="4.42578125" style="6" hidden="1" customWidth="1"/>
    <col min="26" max="27" width="11.42578125" style="6" hidden="1" customWidth="1"/>
    <col min="28" max="28" width="11.42578125" style="6"/>
    <col min="29" max="29" width="9.7109375" style="6" customWidth="1"/>
    <col min="30" max="30" width="1.5703125" style="6" hidden="1" customWidth="1"/>
    <col min="31" max="32" width="11.42578125" style="6" hidden="1" customWidth="1"/>
    <col min="33" max="33" width="0.85546875" style="6" hidden="1" customWidth="1"/>
    <col min="34" max="34" width="11.42578125" style="6"/>
    <col min="35" max="35" width="13" style="6" customWidth="1"/>
    <col min="36" max="37" width="1.5703125" style="6" hidden="1" customWidth="1"/>
    <col min="38" max="38" width="1" style="6" customWidth="1"/>
    <col min="39" max="40" width="11.42578125" style="6"/>
    <col min="41" max="41" width="4.5703125" style="6" customWidth="1"/>
    <col min="42" max="42" width="2.42578125" style="6" hidden="1" customWidth="1"/>
    <col min="43" max="45" width="11.42578125" style="6" hidden="1" customWidth="1"/>
    <col min="46" max="46" width="11.42578125" style="6"/>
    <col min="47" max="47" width="15.7109375" style="6" customWidth="1"/>
    <col min="48" max="16384" width="11.42578125" style="6"/>
  </cols>
  <sheetData>
    <row r="4" spans="2:47">
      <c r="B4" s="336" t="s">
        <v>285</v>
      </c>
      <c r="C4" s="336"/>
      <c r="D4" s="336"/>
      <c r="E4" s="336"/>
      <c r="F4" s="336"/>
      <c r="G4" s="336"/>
      <c r="H4" s="336"/>
      <c r="I4" s="336"/>
      <c r="J4" s="337" t="s">
        <v>43</v>
      </c>
      <c r="K4" s="337"/>
      <c r="L4" s="337"/>
      <c r="M4" s="337"/>
      <c r="N4" s="337"/>
      <c r="O4" s="337"/>
      <c r="P4" s="337"/>
      <c r="Q4" s="337"/>
      <c r="R4" s="337"/>
      <c r="S4" s="337"/>
      <c r="T4" s="337"/>
      <c r="U4" s="337"/>
      <c r="V4" s="337"/>
      <c r="W4" s="337"/>
      <c r="X4" s="337"/>
      <c r="Y4" s="337"/>
      <c r="Z4" s="337"/>
      <c r="AA4" s="337"/>
      <c r="AB4" s="337"/>
      <c r="AC4" s="337"/>
      <c r="AD4" s="337"/>
      <c r="AE4" s="337"/>
      <c r="AF4" s="337"/>
      <c r="AG4" s="337"/>
      <c r="AH4" s="337"/>
      <c r="AI4" s="337"/>
      <c r="AJ4" s="337"/>
      <c r="AK4" s="337"/>
      <c r="AL4" s="337"/>
      <c r="AT4" s="338" t="s">
        <v>77</v>
      </c>
      <c r="AU4" s="338"/>
    </row>
    <row r="5" spans="2:47">
      <c r="B5" s="336"/>
      <c r="C5" s="336"/>
      <c r="D5" s="336"/>
      <c r="E5" s="336"/>
      <c r="F5" s="336"/>
      <c r="G5" s="336"/>
      <c r="H5" s="336"/>
      <c r="I5" s="336"/>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T5" s="338"/>
      <c r="AU5" s="338"/>
    </row>
    <row r="6" spans="2:47">
      <c r="B6" s="336"/>
      <c r="C6" s="336"/>
      <c r="D6" s="336"/>
      <c r="E6" s="336"/>
      <c r="F6" s="336"/>
      <c r="G6" s="336"/>
      <c r="H6" s="336"/>
      <c r="I6" s="336"/>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T6" s="338"/>
      <c r="AU6" s="338"/>
    </row>
    <row r="7" spans="2:47" ht="15.75" thickBot="1"/>
    <row r="8" spans="2:47" ht="15.75">
      <c r="B8" s="339" t="s">
        <v>193</v>
      </c>
      <c r="C8" s="339"/>
      <c r="D8" s="340"/>
      <c r="E8" s="307" t="s">
        <v>286</v>
      </c>
      <c r="F8" s="308"/>
      <c r="G8" s="308"/>
      <c r="H8" s="308"/>
      <c r="I8" s="309"/>
      <c r="J8" s="45" t="s">
        <v>287</v>
      </c>
      <c r="K8" s="46" t="s">
        <v>287</v>
      </c>
      <c r="L8" s="46" t="s">
        <v>287</v>
      </c>
      <c r="M8" s="46" t="s">
        <v>287</v>
      </c>
      <c r="N8" s="46" t="s">
        <v>287</v>
      </c>
      <c r="O8" s="47" t="s">
        <v>287</v>
      </c>
      <c r="P8" s="45" t="s">
        <v>287</v>
      </c>
      <c r="Q8" s="46" t="s">
        <v>287</v>
      </c>
      <c r="R8" s="46" t="s">
        <v>287</v>
      </c>
      <c r="S8" s="46" t="s">
        <v>287</v>
      </c>
      <c r="T8" s="46" t="s">
        <v>287</v>
      </c>
      <c r="U8" s="47" t="s">
        <v>287</v>
      </c>
      <c r="V8" s="45" t="s">
        <v>287</v>
      </c>
      <c r="W8" s="46" t="s">
        <v>287</v>
      </c>
      <c r="X8" s="46" t="s">
        <v>287</v>
      </c>
      <c r="Y8" s="46" t="s">
        <v>287</v>
      </c>
      <c r="Z8" s="46" t="s">
        <v>287</v>
      </c>
      <c r="AA8" s="47" t="s">
        <v>287</v>
      </c>
      <c r="AB8" s="45" t="s">
        <v>287</v>
      </c>
      <c r="AC8" s="46" t="s">
        <v>287</v>
      </c>
      <c r="AD8" s="46" t="s">
        <v>287</v>
      </c>
      <c r="AE8" s="46" t="s">
        <v>287</v>
      </c>
      <c r="AF8" s="46" t="s">
        <v>287</v>
      </c>
      <c r="AG8" s="47" t="s">
        <v>287</v>
      </c>
      <c r="AH8" s="48" t="s">
        <v>287</v>
      </c>
      <c r="AI8" s="49" t="s">
        <v>287</v>
      </c>
      <c r="AJ8" s="49" t="s">
        <v>287</v>
      </c>
      <c r="AK8" s="49" t="s">
        <v>287</v>
      </c>
      <c r="AL8" s="49" t="s">
        <v>287</v>
      </c>
      <c r="AN8" s="341" t="s">
        <v>288</v>
      </c>
      <c r="AO8" s="342"/>
      <c r="AP8" s="342"/>
      <c r="AQ8" s="342"/>
      <c r="AR8" s="342"/>
      <c r="AS8" s="343"/>
      <c r="AT8" s="325" t="s">
        <v>289</v>
      </c>
      <c r="AU8" s="325"/>
    </row>
    <row r="9" spans="2:47" ht="15.75">
      <c r="B9" s="339"/>
      <c r="C9" s="339"/>
      <c r="D9" s="340"/>
      <c r="E9" s="313"/>
      <c r="F9" s="311"/>
      <c r="G9" s="311"/>
      <c r="H9" s="311"/>
      <c r="I9" s="312"/>
      <c r="J9" s="50" t="s">
        <v>287</v>
      </c>
      <c r="K9" s="51" t="s">
        <v>287</v>
      </c>
      <c r="L9" s="51" t="s">
        <v>287</v>
      </c>
      <c r="M9" s="51" t="s">
        <v>287</v>
      </c>
      <c r="N9" s="51" t="s">
        <v>287</v>
      </c>
      <c r="O9" s="52" t="s">
        <v>287</v>
      </c>
      <c r="P9" s="50" t="s">
        <v>287</v>
      </c>
      <c r="Q9" s="51" t="s">
        <v>287</v>
      </c>
      <c r="R9" s="51" t="s">
        <v>287</v>
      </c>
      <c r="S9" s="51" t="s">
        <v>287</v>
      </c>
      <c r="T9" s="51" t="s">
        <v>287</v>
      </c>
      <c r="U9" s="52" t="s">
        <v>287</v>
      </c>
      <c r="V9" s="50" t="s">
        <v>287</v>
      </c>
      <c r="W9" s="51" t="s">
        <v>287</v>
      </c>
      <c r="X9" s="51" t="s">
        <v>287</v>
      </c>
      <c r="Y9" s="51" t="s">
        <v>287</v>
      </c>
      <c r="Z9" s="51" t="s">
        <v>287</v>
      </c>
      <c r="AA9" s="52" t="s">
        <v>287</v>
      </c>
      <c r="AB9" s="50" t="s">
        <v>287</v>
      </c>
      <c r="AC9" s="51" t="s">
        <v>287</v>
      </c>
      <c r="AD9" s="51" t="s">
        <v>287</v>
      </c>
      <c r="AE9" s="51" t="s">
        <v>287</v>
      </c>
      <c r="AF9" s="51" t="s">
        <v>287</v>
      </c>
      <c r="AG9" s="52" t="s">
        <v>287</v>
      </c>
      <c r="AH9" s="53" t="s">
        <v>287</v>
      </c>
      <c r="AI9" s="54" t="s">
        <v>287</v>
      </c>
      <c r="AJ9" s="54" t="s">
        <v>287</v>
      </c>
      <c r="AK9" s="54" t="s">
        <v>287</v>
      </c>
      <c r="AL9" s="54" t="s">
        <v>287</v>
      </c>
      <c r="AN9" s="344"/>
      <c r="AO9" s="345"/>
      <c r="AP9" s="345"/>
      <c r="AQ9" s="345"/>
      <c r="AR9" s="345"/>
      <c r="AS9" s="346"/>
      <c r="AT9" s="325"/>
      <c r="AU9" s="325"/>
    </row>
    <row r="10" spans="2:47" ht="15.75">
      <c r="B10" s="339"/>
      <c r="C10" s="339"/>
      <c r="D10" s="340"/>
      <c r="E10" s="313"/>
      <c r="F10" s="311"/>
      <c r="G10" s="311"/>
      <c r="H10" s="311"/>
      <c r="I10" s="312"/>
      <c r="J10" s="50" t="s">
        <v>287</v>
      </c>
      <c r="K10" s="51" t="s">
        <v>287</v>
      </c>
      <c r="L10" s="51" t="s">
        <v>287</v>
      </c>
      <c r="M10" s="51" t="s">
        <v>287</v>
      </c>
      <c r="N10" s="51" t="s">
        <v>287</v>
      </c>
      <c r="O10" s="52" t="s">
        <v>287</v>
      </c>
      <c r="P10" s="50" t="s">
        <v>287</v>
      </c>
      <c r="Q10" s="51" t="s">
        <v>287</v>
      </c>
      <c r="R10" s="51" t="s">
        <v>287</v>
      </c>
      <c r="S10" s="51" t="s">
        <v>287</v>
      </c>
      <c r="T10" s="51" t="s">
        <v>287</v>
      </c>
      <c r="U10" s="52" t="s">
        <v>287</v>
      </c>
      <c r="V10" s="50" t="s">
        <v>287</v>
      </c>
      <c r="W10" s="51" t="s">
        <v>287</v>
      </c>
      <c r="X10" s="51" t="s">
        <v>287</v>
      </c>
      <c r="Y10" s="51" t="s">
        <v>287</v>
      </c>
      <c r="Z10" s="51" t="s">
        <v>287</v>
      </c>
      <c r="AA10" s="52" t="s">
        <v>287</v>
      </c>
      <c r="AB10" s="50" t="s">
        <v>287</v>
      </c>
      <c r="AC10" s="51" t="s">
        <v>287</v>
      </c>
      <c r="AD10" s="51" t="s">
        <v>287</v>
      </c>
      <c r="AE10" s="51" t="s">
        <v>287</v>
      </c>
      <c r="AF10" s="51" t="s">
        <v>287</v>
      </c>
      <c r="AG10" s="52" t="s">
        <v>287</v>
      </c>
      <c r="AH10" s="53" t="s">
        <v>287</v>
      </c>
      <c r="AI10" s="54" t="s">
        <v>287</v>
      </c>
      <c r="AJ10" s="54" t="s">
        <v>287</v>
      </c>
      <c r="AK10" s="54" t="s">
        <v>287</v>
      </c>
      <c r="AL10" s="54" t="s">
        <v>287</v>
      </c>
      <c r="AN10" s="344"/>
      <c r="AO10" s="345"/>
      <c r="AP10" s="345"/>
      <c r="AQ10" s="345"/>
      <c r="AR10" s="345"/>
      <c r="AS10" s="346"/>
      <c r="AT10" s="325"/>
      <c r="AU10" s="325"/>
    </row>
    <row r="11" spans="2:47" ht="15.75">
      <c r="B11" s="339"/>
      <c r="C11" s="339"/>
      <c r="D11" s="340"/>
      <c r="E11" s="313"/>
      <c r="F11" s="311"/>
      <c r="G11" s="311"/>
      <c r="H11" s="311"/>
      <c r="I11" s="312"/>
      <c r="J11" s="50" t="s">
        <v>287</v>
      </c>
      <c r="K11" s="51" t="s">
        <v>287</v>
      </c>
      <c r="L11" s="51" t="s">
        <v>287</v>
      </c>
      <c r="M11" s="51" t="s">
        <v>287</v>
      </c>
      <c r="N11" s="51" t="s">
        <v>287</v>
      </c>
      <c r="O11" s="52" t="s">
        <v>287</v>
      </c>
      <c r="P11" s="50" t="s">
        <v>287</v>
      </c>
      <c r="Q11" s="51" t="s">
        <v>287</v>
      </c>
      <c r="R11" s="51" t="s">
        <v>287</v>
      </c>
      <c r="S11" s="51" t="s">
        <v>287</v>
      </c>
      <c r="T11" s="51" t="s">
        <v>287</v>
      </c>
      <c r="U11" s="52" t="s">
        <v>287</v>
      </c>
      <c r="V11" s="50" t="s">
        <v>287</v>
      </c>
      <c r="W11" s="51" t="s">
        <v>287</v>
      </c>
      <c r="X11" s="51" t="s">
        <v>287</v>
      </c>
      <c r="Y11" s="51" t="s">
        <v>287</v>
      </c>
      <c r="Z11" s="51" t="s">
        <v>287</v>
      </c>
      <c r="AA11" s="52" t="s">
        <v>287</v>
      </c>
      <c r="AB11" s="50" t="s">
        <v>287</v>
      </c>
      <c r="AC11" s="51" t="s">
        <v>287</v>
      </c>
      <c r="AD11" s="51" t="s">
        <v>287</v>
      </c>
      <c r="AE11" s="51" t="s">
        <v>287</v>
      </c>
      <c r="AF11" s="51" t="s">
        <v>287</v>
      </c>
      <c r="AG11" s="52" t="s">
        <v>287</v>
      </c>
      <c r="AH11" s="53" t="s">
        <v>287</v>
      </c>
      <c r="AI11" s="54" t="s">
        <v>287</v>
      </c>
      <c r="AJ11" s="54" t="s">
        <v>287</v>
      </c>
      <c r="AK11" s="54" t="s">
        <v>287</v>
      </c>
      <c r="AL11" s="54" t="s">
        <v>287</v>
      </c>
      <c r="AN11" s="344"/>
      <c r="AO11" s="345"/>
      <c r="AP11" s="345"/>
      <c r="AQ11" s="345"/>
      <c r="AR11" s="345"/>
      <c r="AS11" s="346"/>
      <c r="AT11" s="325"/>
      <c r="AU11" s="325"/>
    </row>
    <row r="12" spans="2:47" ht="15.75">
      <c r="B12" s="339"/>
      <c r="C12" s="339"/>
      <c r="D12" s="340"/>
      <c r="E12" s="313"/>
      <c r="F12" s="311"/>
      <c r="G12" s="311"/>
      <c r="H12" s="311"/>
      <c r="I12" s="312"/>
      <c r="J12" s="50" t="s">
        <v>287</v>
      </c>
      <c r="K12" s="51" t="s">
        <v>287</v>
      </c>
      <c r="L12" s="51" t="s">
        <v>287</v>
      </c>
      <c r="M12" s="51" t="s">
        <v>287</v>
      </c>
      <c r="N12" s="51" t="s">
        <v>287</v>
      </c>
      <c r="O12" s="52" t="s">
        <v>287</v>
      </c>
      <c r="P12" s="50" t="s">
        <v>287</v>
      </c>
      <c r="Q12" s="51" t="s">
        <v>287</v>
      </c>
      <c r="R12" s="51" t="s">
        <v>287</v>
      </c>
      <c r="S12" s="51" t="s">
        <v>287</v>
      </c>
      <c r="T12" s="51" t="s">
        <v>287</v>
      </c>
      <c r="U12" s="52" t="s">
        <v>287</v>
      </c>
      <c r="V12" s="50" t="s">
        <v>287</v>
      </c>
      <c r="W12" s="51" t="s">
        <v>287</v>
      </c>
      <c r="X12" s="51" t="s">
        <v>287</v>
      </c>
      <c r="Y12" s="51" t="s">
        <v>287</v>
      </c>
      <c r="Z12" s="51" t="s">
        <v>287</v>
      </c>
      <c r="AA12" s="52" t="s">
        <v>287</v>
      </c>
      <c r="AB12" s="50" t="s">
        <v>287</v>
      </c>
      <c r="AC12" s="51" t="s">
        <v>287</v>
      </c>
      <c r="AD12" s="51" t="s">
        <v>287</v>
      </c>
      <c r="AE12" s="51" t="s">
        <v>287</v>
      </c>
      <c r="AF12" s="51" t="s">
        <v>287</v>
      </c>
      <c r="AG12" s="52" t="s">
        <v>287</v>
      </c>
      <c r="AH12" s="53" t="s">
        <v>287</v>
      </c>
      <c r="AI12" s="54" t="s">
        <v>287</v>
      </c>
      <c r="AJ12" s="54" t="s">
        <v>287</v>
      </c>
      <c r="AK12" s="54" t="s">
        <v>287</v>
      </c>
      <c r="AL12" s="54" t="s">
        <v>287</v>
      </c>
      <c r="AN12" s="344"/>
      <c r="AO12" s="345"/>
      <c r="AP12" s="345"/>
      <c r="AQ12" s="345"/>
      <c r="AR12" s="345"/>
      <c r="AS12" s="346"/>
      <c r="AT12" s="325"/>
      <c r="AU12" s="325"/>
    </row>
    <row r="13" spans="2:47" ht="15.75">
      <c r="B13" s="339"/>
      <c r="C13" s="339"/>
      <c r="D13" s="340"/>
      <c r="E13" s="313"/>
      <c r="F13" s="311"/>
      <c r="G13" s="311"/>
      <c r="H13" s="311"/>
      <c r="I13" s="312"/>
      <c r="J13" s="50" t="s">
        <v>287</v>
      </c>
      <c r="K13" s="51" t="s">
        <v>287</v>
      </c>
      <c r="L13" s="51" t="s">
        <v>287</v>
      </c>
      <c r="M13" s="51" t="s">
        <v>287</v>
      </c>
      <c r="N13" s="51" t="s">
        <v>287</v>
      </c>
      <c r="O13" s="52" t="s">
        <v>287</v>
      </c>
      <c r="P13" s="50" t="s">
        <v>287</v>
      </c>
      <c r="Q13" s="51" t="s">
        <v>287</v>
      </c>
      <c r="R13" s="51" t="s">
        <v>287</v>
      </c>
      <c r="S13" s="51" t="s">
        <v>287</v>
      </c>
      <c r="T13" s="51" t="s">
        <v>287</v>
      </c>
      <c r="U13" s="52" t="s">
        <v>287</v>
      </c>
      <c r="V13" s="50" t="s">
        <v>287</v>
      </c>
      <c r="W13" s="51" t="s">
        <v>287</v>
      </c>
      <c r="X13" s="51" t="s">
        <v>287</v>
      </c>
      <c r="Y13" s="51" t="s">
        <v>287</v>
      </c>
      <c r="Z13" s="51" t="s">
        <v>287</v>
      </c>
      <c r="AA13" s="52" t="s">
        <v>287</v>
      </c>
      <c r="AB13" s="50" t="s">
        <v>287</v>
      </c>
      <c r="AC13" s="51" t="s">
        <v>287</v>
      </c>
      <c r="AD13" s="51" t="s">
        <v>287</v>
      </c>
      <c r="AE13" s="51" t="s">
        <v>287</v>
      </c>
      <c r="AF13" s="51" t="s">
        <v>287</v>
      </c>
      <c r="AG13" s="52" t="s">
        <v>287</v>
      </c>
      <c r="AH13" s="53" t="s">
        <v>287</v>
      </c>
      <c r="AI13" s="54" t="s">
        <v>287</v>
      </c>
      <c r="AJ13" s="54" t="s">
        <v>287</v>
      </c>
      <c r="AK13" s="54" t="s">
        <v>287</v>
      </c>
      <c r="AL13" s="54" t="s">
        <v>287</v>
      </c>
      <c r="AN13" s="344"/>
      <c r="AO13" s="345"/>
      <c r="AP13" s="345"/>
      <c r="AQ13" s="345"/>
      <c r="AR13" s="345"/>
      <c r="AS13" s="346"/>
      <c r="AT13" s="325"/>
      <c r="AU13" s="325"/>
    </row>
    <row r="14" spans="2:47" ht="5.25" customHeight="1" thickBot="1">
      <c r="B14" s="339"/>
      <c r="C14" s="339"/>
      <c r="D14" s="340"/>
      <c r="E14" s="313"/>
      <c r="F14" s="311"/>
      <c r="G14" s="311"/>
      <c r="H14" s="311"/>
      <c r="I14" s="312"/>
      <c r="J14" s="50" t="s">
        <v>287</v>
      </c>
      <c r="K14" s="51" t="s">
        <v>287</v>
      </c>
      <c r="L14" s="51" t="s">
        <v>287</v>
      </c>
      <c r="M14" s="51" t="s">
        <v>287</v>
      </c>
      <c r="N14" s="51" t="s">
        <v>287</v>
      </c>
      <c r="O14" s="52" t="s">
        <v>287</v>
      </c>
      <c r="P14" s="50" t="s">
        <v>287</v>
      </c>
      <c r="Q14" s="51" t="s">
        <v>287</v>
      </c>
      <c r="R14" s="51" t="s">
        <v>287</v>
      </c>
      <c r="S14" s="51" t="s">
        <v>287</v>
      </c>
      <c r="T14" s="51" t="s">
        <v>287</v>
      </c>
      <c r="U14" s="52" t="s">
        <v>287</v>
      </c>
      <c r="V14" s="50" t="s">
        <v>287</v>
      </c>
      <c r="W14" s="51" t="s">
        <v>287</v>
      </c>
      <c r="X14" s="51" t="s">
        <v>287</v>
      </c>
      <c r="Y14" s="51" t="s">
        <v>287</v>
      </c>
      <c r="Z14" s="51" t="s">
        <v>287</v>
      </c>
      <c r="AA14" s="52" t="s">
        <v>287</v>
      </c>
      <c r="AB14" s="50" t="s">
        <v>287</v>
      </c>
      <c r="AC14" s="51" t="s">
        <v>287</v>
      </c>
      <c r="AD14" s="51" t="s">
        <v>287</v>
      </c>
      <c r="AE14" s="51" t="s">
        <v>287</v>
      </c>
      <c r="AF14" s="51" t="s">
        <v>287</v>
      </c>
      <c r="AG14" s="52" t="s">
        <v>287</v>
      </c>
      <c r="AH14" s="53" t="s">
        <v>287</v>
      </c>
      <c r="AI14" s="54" t="s">
        <v>287</v>
      </c>
      <c r="AJ14" s="54" t="s">
        <v>287</v>
      </c>
      <c r="AK14" s="54" t="s">
        <v>287</v>
      </c>
      <c r="AL14" s="54" t="s">
        <v>287</v>
      </c>
      <c r="AN14" s="344"/>
      <c r="AO14" s="345"/>
      <c r="AP14" s="345"/>
      <c r="AQ14" s="345"/>
      <c r="AR14" s="345"/>
      <c r="AS14" s="346"/>
      <c r="AT14" s="325"/>
      <c r="AU14" s="325"/>
    </row>
    <row r="15" spans="2:47" ht="16.5" hidden="1" thickBot="1">
      <c r="B15" s="339"/>
      <c r="C15" s="339"/>
      <c r="D15" s="340"/>
      <c r="E15" s="313"/>
      <c r="F15" s="311"/>
      <c r="G15" s="311"/>
      <c r="H15" s="311"/>
      <c r="I15" s="312"/>
      <c r="J15" s="50" t="s">
        <v>287</v>
      </c>
      <c r="K15" s="51" t="s">
        <v>287</v>
      </c>
      <c r="L15" s="51" t="s">
        <v>287</v>
      </c>
      <c r="M15" s="51" t="s">
        <v>287</v>
      </c>
      <c r="N15" s="51" t="s">
        <v>287</v>
      </c>
      <c r="O15" s="52" t="s">
        <v>287</v>
      </c>
      <c r="P15" s="50" t="s">
        <v>287</v>
      </c>
      <c r="Q15" s="51" t="s">
        <v>287</v>
      </c>
      <c r="R15" s="51" t="s">
        <v>287</v>
      </c>
      <c r="S15" s="51" t="s">
        <v>287</v>
      </c>
      <c r="T15" s="51" t="s">
        <v>287</v>
      </c>
      <c r="U15" s="52" t="s">
        <v>287</v>
      </c>
      <c r="V15" s="50" t="s">
        <v>287</v>
      </c>
      <c r="W15" s="51" t="s">
        <v>287</v>
      </c>
      <c r="X15" s="51" t="s">
        <v>287</v>
      </c>
      <c r="Y15" s="51" t="s">
        <v>287</v>
      </c>
      <c r="Z15" s="51" t="s">
        <v>287</v>
      </c>
      <c r="AA15" s="52" t="s">
        <v>287</v>
      </c>
      <c r="AB15" s="50" t="s">
        <v>287</v>
      </c>
      <c r="AC15" s="51" t="s">
        <v>287</v>
      </c>
      <c r="AD15" s="51" t="s">
        <v>287</v>
      </c>
      <c r="AE15" s="51" t="s">
        <v>287</v>
      </c>
      <c r="AF15" s="51" t="s">
        <v>287</v>
      </c>
      <c r="AG15" s="52" t="s">
        <v>287</v>
      </c>
      <c r="AH15" s="53" t="s">
        <v>287</v>
      </c>
      <c r="AI15" s="54" t="s">
        <v>287</v>
      </c>
      <c r="AJ15" s="54" t="s">
        <v>287</v>
      </c>
      <c r="AK15" s="54" t="s">
        <v>287</v>
      </c>
      <c r="AL15" s="54" t="s">
        <v>287</v>
      </c>
      <c r="AN15" s="344"/>
      <c r="AO15" s="345"/>
      <c r="AP15" s="345"/>
      <c r="AQ15" s="345"/>
      <c r="AR15" s="345"/>
      <c r="AS15" s="346"/>
      <c r="AT15" s="35"/>
      <c r="AU15" s="35"/>
    </row>
    <row r="16" spans="2:47" ht="16.5" hidden="1" thickBot="1">
      <c r="B16" s="339"/>
      <c r="C16" s="339"/>
      <c r="D16" s="340"/>
      <c r="E16" s="313"/>
      <c r="F16" s="311"/>
      <c r="G16" s="311"/>
      <c r="H16" s="311"/>
      <c r="I16" s="312"/>
      <c r="J16" s="50" t="s">
        <v>287</v>
      </c>
      <c r="K16" s="51" t="s">
        <v>287</v>
      </c>
      <c r="L16" s="51" t="s">
        <v>287</v>
      </c>
      <c r="M16" s="51" t="s">
        <v>287</v>
      </c>
      <c r="N16" s="51" t="s">
        <v>287</v>
      </c>
      <c r="O16" s="52" t="s">
        <v>287</v>
      </c>
      <c r="P16" s="50" t="s">
        <v>287</v>
      </c>
      <c r="Q16" s="51" t="s">
        <v>287</v>
      </c>
      <c r="R16" s="51" t="s">
        <v>287</v>
      </c>
      <c r="S16" s="51" t="s">
        <v>287</v>
      </c>
      <c r="T16" s="51" t="s">
        <v>287</v>
      </c>
      <c r="U16" s="52" t="s">
        <v>287</v>
      </c>
      <c r="V16" s="50" t="s">
        <v>287</v>
      </c>
      <c r="W16" s="51" t="s">
        <v>287</v>
      </c>
      <c r="X16" s="51" t="s">
        <v>287</v>
      </c>
      <c r="Y16" s="51" t="s">
        <v>287</v>
      </c>
      <c r="Z16" s="51" t="s">
        <v>287</v>
      </c>
      <c r="AA16" s="52" t="s">
        <v>287</v>
      </c>
      <c r="AB16" s="50" t="s">
        <v>287</v>
      </c>
      <c r="AC16" s="51" t="s">
        <v>287</v>
      </c>
      <c r="AD16" s="51" t="s">
        <v>287</v>
      </c>
      <c r="AE16" s="51" t="s">
        <v>287</v>
      </c>
      <c r="AF16" s="51" t="s">
        <v>287</v>
      </c>
      <c r="AG16" s="52" t="s">
        <v>287</v>
      </c>
      <c r="AH16" s="53" t="s">
        <v>287</v>
      </c>
      <c r="AI16" s="54" t="s">
        <v>287</v>
      </c>
      <c r="AJ16" s="54" t="s">
        <v>287</v>
      </c>
      <c r="AK16" s="54" t="s">
        <v>287</v>
      </c>
      <c r="AL16" s="54" t="s">
        <v>287</v>
      </c>
      <c r="AN16" s="344"/>
      <c r="AO16" s="345"/>
      <c r="AP16" s="345"/>
      <c r="AQ16" s="345"/>
      <c r="AR16" s="345"/>
      <c r="AS16" s="346"/>
      <c r="AT16" s="35"/>
      <c r="AU16" s="35"/>
    </row>
    <row r="17" spans="2:47" ht="16.5" hidden="1" thickBot="1">
      <c r="B17" s="339"/>
      <c r="C17" s="339"/>
      <c r="D17" s="340"/>
      <c r="E17" s="314"/>
      <c r="F17" s="315"/>
      <c r="G17" s="315"/>
      <c r="H17" s="315"/>
      <c r="I17" s="316"/>
      <c r="J17" s="55" t="s">
        <v>287</v>
      </c>
      <c r="K17" s="56" t="s">
        <v>287</v>
      </c>
      <c r="L17" s="56" t="s">
        <v>287</v>
      </c>
      <c r="M17" s="56" t="s">
        <v>287</v>
      </c>
      <c r="N17" s="56" t="s">
        <v>287</v>
      </c>
      <c r="O17" s="57" t="s">
        <v>287</v>
      </c>
      <c r="P17" s="50" t="s">
        <v>287</v>
      </c>
      <c r="Q17" s="51" t="s">
        <v>287</v>
      </c>
      <c r="R17" s="51" t="s">
        <v>287</v>
      </c>
      <c r="S17" s="51" t="s">
        <v>287</v>
      </c>
      <c r="T17" s="51" t="s">
        <v>287</v>
      </c>
      <c r="U17" s="52" t="s">
        <v>287</v>
      </c>
      <c r="V17" s="55" t="s">
        <v>287</v>
      </c>
      <c r="W17" s="56" t="s">
        <v>287</v>
      </c>
      <c r="X17" s="56" t="s">
        <v>287</v>
      </c>
      <c r="Y17" s="56" t="s">
        <v>287</v>
      </c>
      <c r="Z17" s="56" t="s">
        <v>287</v>
      </c>
      <c r="AA17" s="57" t="s">
        <v>287</v>
      </c>
      <c r="AB17" s="50" t="s">
        <v>287</v>
      </c>
      <c r="AC17" s="51" t="s">
        <v>287</v>
      </c>
      <c r="AD17" s="51" t="s">
        <v>287</v>
      </c>
      <c r="AE17" s="51" t="s">
        <v>287</v>
      </c>
      <c r="AF17" s="51" t="s">
        <v>287</v>
      </c>
      <c r="AG17" s="52" t="s">
        <v>287</v>
      </c>
      <c r="AH17" s="58" t="s">
        <v>287</v>
      </c>
      <c r="AI17" s="59" t="s">
        <v>287</v>
      </c>
      <c r="AJ17" s="59" t="s">
        <v>287</v>
      </c>
      <c r="AK17" s="59" t="s">
        <v>287</v>
      </c>
      <c r="AL17" s="59" t="s">
        <v>287</v>
      </c>
      <c r="AN17" s="347"/>
      <c r="AO17" s="348"/>
      <c r="AP17" s="348"/>
      <c r="AQ17" s="348"/>
      <c r="AR17" s="348"/>
      <c r="AS17" s="349"/>
      <c r="AT17" s="35"/>
      <c r="AU17" s="35"/>
    </row>
    <row r="18" spans="2:47" ht="15.75" customHeight="1">
      <c r="B18" s="339"/>
      <c r="C18" s="339"/>
      <c r="D18" s="340"/>
      <c r="E18" s="307" t="s">
        <v>290</v>
      </c>
      <c r="F18" s="308"/>
      <c r="G18" s="308"/>
      <c r="H18" s="308"/>
      <c r="I18" s="308"/>
      <c r="J18" s="151" t="s">
        <v>287</v>
      </c>
      <c r="K18" s="152" t="s">
        <v>287</v>
      </c>
      <c r="L18" s="152" t="s">
        <v>287</v>
      </c>
      <c r="M18" s="152" t="s">
        <v>287</v>
      </c>
      <c r="N18" s="152" t="s">
        <v>287</v>
      </c>
      <c r="O18" s="153" t="s">
        <v>287</v>
      </c>
      <c r="P18" s="151" t="s">
        <v>287</v>
      </c>
      <c r="Q18" s="152" t="s">
        <v>287</v>
      </c>
      <c r="R18" s="60" t="s">
        <v>287</v>
      </c>
      <c r="S18" s="60" t="s">
        <v>287</v>
      </c>
      <c r="T18" s="60" t="s">
        <v>287</v>
      </c>
      <c r="U18" s="61" t="s">
        <v>287</v>
      </c>
      <c r="V18" s="45" t="s">
        <v>287</v>
      </c>
      <c r="W18" s="46" t="s">
        <v>287</v>
      </c>
      <c r="X18" s="46" t="s">
        <v>287</v>
      </c>
      <c r="Y18" s="46" t="s">
        <v>287</v>
      </c>
      <c r="Z18" s="46" t="s">
        <v>287</v>
      </c>
      <c r="AA18" s="47" t="s">
        <v>287</v>
      </c>
      <c r="AB18" s="45" t="s">
        <v>287</v>
      </c>
      <c r="AC18" s="46" t="s">
        <v>287</v>
      </c>
      <c r="AD18" s="46" t="s">
        <v>287</v>
      </c>
      <c r="AE18" s="46" t="s">
        <v>287</v>
      </c>
      <c r="AF18" s="46" t="s">
        <v>287</v>
      </c>
      <c r="AG18" s="47" t="s">
        <v>287</v>
      </c>
      <c r="AH18" s="48" t="s">
        <v>287</v>
      </c>
      <c r="AI18" s="49" t="s">
        <v>287</v>
      </c>
      <c r="AJ18" s="49" t="s">
        <v>287</v>
      </c>
      <c r="AK18" s="49" t="s">
        <v>287</v>
      </c>
      <c r="AL18" s="49" t="s">
        <v>287</v>
      </c>
      <c r="AN18" s="350" t="s">
        <v>291</v>
      </c>
      <c r="AO18" s="351"/>
      <c r="AP18" s="351"/>
      <c r="AQ18" s="351"/>
      <c r="AR18" s="351"/>
      <c r="AS18" s="351"/>
      <c r="AT18" s="356" t="s">
        <v>292</v>
      </c>
      <c r="AU18" s="357"/>
    </row>
    <row r="19" spans="2:47" ht="15.75" customHeight="1">
      <c r="B19" s="339"/>
      <c r="C19" s="339"/>
      <c r="D19" s="340"/>
      <c r="E19" s="310"/>
      <c r="F19" s="311"/>
      <c r="G19" s="311"/>
      <c r="H19" s="311"/>
      <c r="I19" s="311"/>
      <c r="J19" s="154" t="s">
        <v>287</v>
      </c>
      <c r="K19" s="155" t="s">
        <v>287</v>
      </c>
      <c r="L19" s="155" t="s">
        <v>287</v>
      </c>
      <c r="M19" s="155" t="s">
        <v>287</v>
      </c>
      <c r="N19" s="155" t="s">
        <v>287</v>
      </c>
      <c r="O19" s="156" t="s">
        <v>287</v>
      </c>
      <c r="P19" s="154" t="s">
        <v>287</v>
      </c>
      <c r="Q19" s="155" t="s">
        <v>287</v>
      </c>
      <c r="R19" s="63" t="s">
        <v>287</v>
      </c>
      <c r="S19" s="63" t="s">
        <v>287</v>
      </c>
      <c r="T19" s="63" t="s">
        <v>287</v>
      </c>
      <c r="U19" s="64" t="s">
        <v>287</v>
      </c>
      <c r="V19" s="50" t="s">
        <v>287</v>
      </c>
      <c r="W19" s="51" t="s">
        <v>287</v>
      </c>
      <c r="X19" s="51" t="s">
        <v>287</v>
      </c>
      <c r="Y19" s="51" t="s">
        <v>287</v>
      </c>
      <c r="Z19" s="51" t="s">
        <v>287</v>
      </c>
      <c r="AA19" s="52" t="s">
        <v>287</v>
      </c>
      <c r="AB19" s="50" t="s">
        <v>287</v>
      </c>
      <c r="AC19" s="51" t="s">
        <v>287</v>
      </c>
      <c r="AD19" s="51" t="s">
        <v>287</v>
      </c>
      <c r="AE19" s="51" t="s">
        <v>287</v>
      </c>
      <c r="AF19" s="51" t="s">
        <v>287</v>
      </c>
      <c r="AG19" s="52" t="s">
        <v>287</v>
      </c>
      <c r="AH19" s="53" t="s">
        <v>287</v>
      </c>
      <c r="AI19" s="54" t="s">
        <v>287</v>
      </c>
      <c r="AJ19" s="54" t="s">
        <v>287</v>
      </c>
      <c r="AK19" s="54" t="s">
        <v>287</v>
      </c>
      <c r="AL19" s="54" t="s">
        <v>287</v>
      </c>
      <c r="AN19" s="352"/>
      <c r="AO19" s="353"/>
      <c r="AP19" s="353"/>
      <c r="AQ19" s="353"/>
      <c r="AR19" s="353"/>
      <c r="AS19" s="353"/>
      <c r="AT19" s="358"/>
      <c r="AU19" s="359"/>
    </row>
    <row r="20" spans="2:47" ht="15.75" customHeight="1">
      <c r="B20" s="339"/>
      <c r="C20" s="339"/>
      <c r="D20" s="340"/>
      <c r="E20" s="313"/>
      <c r="F20" s="311"/>
      <c r="G20" s="311"/>
      <c r="H20" s="311"/>
      <c r="I20" s="311"/>
      <c r="J20" s="154" t="s">
        <v>287</v>
      </c>
      <c r="K20" s="155" t="s">
        <v>287</v>
      </c>
      <c r="L20" s="155" t="s">
        <v>287</v>
      </c>
      <c r="M20" s="155" t="s">
        <v>287</v>
      </c>
      <c r="N20" s="155" t="s">
        <v>287</v>
      </c>
      <c r="O20" s="156" t="s">
        <v>287</v>
      </c>
      <c r="P20" s="154" t="s">
        <v>287</v>
      </c>
      <c r="Q20" s="155" t="s">
        <v>287</v>
      </c>
      <c r="R20" s="63" t="s">
        <v>287</v>
      </c>
      <c r="S20" s="63" t="s">
        <v>287</v>
      </c>
      <c r="T20" s="63" t="s">
        <v>287</v>
      </c>
      <c r="U20" s="64" t="s">
        <v>287</v>
      </c>
      <c r="V20" s="50" t="s">
        <v>287</v>
      </c>
      <c r="W20" s="51" t="s">
        <v>287</v>
      </c>
      <c r="X20" s="51" t="s">
        <v>287</v>
      </c>
      <c r="Y20" s="51" t="s">
        <v>287</v>
      </c>
      <c r="Z20" s="51" t="s">
        <v>287</v>
      </c>
      <c r="AA20" s="52" t="s">
        <v>287</v>
      </c>
      <c r="AB20" s="50" t="s">
        <v>287</v>
      </c>
      <c r="AC20" s="51" t="s">
        <v>287</v>
      </c>
      <c r="AD20" s="51" t="s">
        <v>287</v>
      </c>
      <c r="AE20" s="51" t="s">
        <v>287</v>
      </c>
      <c r="AF20" s="51" t="s">
        <v>287</v>
      </c>
      <c r="AG20" s="52" t="s">
        <v>287</v>
      </c>
      <c r="AH20" s="53" t="s">
        <v>287</v>
      </c>
      <c r="AI20" s="54" t="s">
        <v>287</v>
      </c>
      <c r="AJ20" s="54" t="s">
        <v>287</v>
      </c>
      <c r="AK20" s="54" t="s">
        <v>287</v>
      </c>
      <c r="AL20" s="54" t="s">
        <v>287</v>
      </c>
      <c r="AN20" s="352"/>
      <c r="AO20" s="353"/>
      <c r="AP20" s="353"/>
      <c r="AQ20" s="353"/>
      <c r="AR20" s="353"/>
      <c r="AS20" s="353"/>
      <c r="AT20" s="358"/>
      <c r="AU20" s="359"/>
    </row>
    <row r="21" spans="2:47" ht="15.75" customHeight="1">
      <c r="B21" s="339"/>
      <c r="C21" s="339"/>
      <c r="D21" s="340"/>
      <c r="E21" s="313"/>
      <c r="F21" s="311"/>
      <c r="G21" s="311"/>
      <c r="H21" s="311"/>
      <c r="I21" s="311"/>
      <c r="J21" s="154" t="s">
        <v>287</v>
      </c>
      <c r="K21" s="155" t="s">
        <v>287</v>
      </c>
      <c r="L21" s="155" t="s">
        <v>287</v>
      </c>
      <c r="M21" s="155" t="s">
        <v>287</v>
      </c>
      <c r="N21" s="155" t="s">
        <v>287</v>
      </c>
      <c r="O21" s="156" t="s">
        <v>287</v>
      </c>
      <c r="P21" s="154" t="s">
        <v>287</v>
      </c>
      <c r="Q21" s="155" t="s">
        <v>287</v>
      </c>
      <c r="R21" s="63" t="s">
        <v>287</v>
      </c>
      <c r="S21" s="63" t="s">
        <v>287</v>
      </c>
      <c r="T21" s="63" t="s">
        <v>287</v>
      </c>
      <c r="U21" s="64" t="s">
        <v>287</v>
      </c>
      <c r="V21" s="50" t="s">
        <v>287</v>
      </c>
      <c r="W21" s="51" t="s">
        <v>287</v>
      </c>
      <c r="X21" s="51" t="s">
        <v>287</v>
      </c>
      <c r="Y21" s="51" t="s">
        <v>287</v>
      </c>
      <c r="Z21" s="51" t="s">
        <v>287</v>
      </c>
      <c r="AA21" s="52" t="s">
        <v>287</v>
      </c>
      <c r="AB21" s="50" t="s">
        <v>287</v>
      </c>
      <c r="AC21" s="51" t="s">
        <v>287</v>
      </c>
      <c r="AD21" s="51" t="s">
        <v>287</v>
      </c>
      <c r="AE21" s="51" t="s">
        <v>287</v>
      </c>
      <c r="AF21" s="51" t="s">
        <v>287</v>
      </c>
      <c r="AG21" s="52" t="s">
        <v>287</v>
      </c>
      <c r="AH21" s="53" t="s">
        <v>287</v>
      </c>
      <c r="AI21" s="54" t="s">
        <v>287</v>
      </c>
      <c r="AJ21" s="54" t="s">
        <v>287</v>
      </c>
      <c r="AK21" s="54" t="s">
        <v>287</v>
      </c>
      <c r="AL21" s="54" t="s">
        <v>287</v>
      </c>
      <c r="AN21" s="352"/>
      <c r="AO21" s="353"/>
      <c r="AP21" s="353"/>
      <c r="AQ21" s="353"/>
      <c r="AR21" s="353"/>
      <c r="AS21" s="353"/>
      <c r="AT21" s="358"/>
      <c r="AU21" s="359"/>
    </row>
    <row r="22" spans="2:47" ht="15.75" customHeight="1">
      <c r="B22" s="339"/>
      <c r="C22" s="339"/>
      <c r="D22" s="340"/>
      <c r="E22" s="313"/>
      <c r="F22" s="311"/>
      <c r="G22" s="311"/>
      <c r="H22" s="311"/>
      <c r="I22" s="311"/>
      <c r="J22" s="154" t="s">
        <v>287</v>
      </c>
      <c r="K22" s="155" t="s">
        <v>287</v>
      </c>
      <c r="L22" s="155" t="s">
        <v>287</v>
      </c>
      <c r="M22" s="155" t="s">
        <v>287</v>
      </c>
      <c r="N22" s="155" t="s">
        <v>287</v>
      </c>
      <c r="O22" s="156" t="s">
        <v>287</v>
      </c>
      <c r="P22" s="154" t="s">
        <v>287</v>
      </c>
      <c r="Q22" s="155" t="s">
        <v>287</v>
      </c>
      <c r="R22" s="63" t="s">
        <v>287</v>
      </c>
      <c r="S22" s="63" t="s">
        <v>287</v>
      </c>
      <c r="T22" s="63" t="s">
        <v>287</v>
      </c>
      <c r="U22" s="64" t="s">
        <v>287</v>
      </c>
      <c r="V22" s="50" t="s">
        <v>287</v>
      </c>
      <c r="W22" s="51" t="s">
        <v>287</v>
      </c>
      <c r="X22" s="51" t="s">
        <v>287</v>
      </c>
      <c r="Y22" s="51" t="s">
        <v>287</v>
      </c>
      <c r="Z22" s="51" t="s">
        <v>287</v>
      </c>
      <c r="AA22" s="52" t="s">
        <v>287</v>
      </c>
      <c r="AB22" s="50" t="s">
        <v>287</v>
      </c>
      <c r="AC22" s="51" t="s">
        <v>287</v>
      </c>
      <c r="AD22" s="51" t="s">
        <v>287</v>
      </c>
      <c r="AE22" s="51" t="s">
        <v>287</v>
      </c>
      <c r="AF22" s="51" t="s">
        <v>287</v>
      </c>
      <c r="AG22" s="52" t="s">
        <v>287</v>
      </c>
      <c r="AH22" s="53" t="s">
        <v>287</v>
      </c>
      <c r="AI22" s="54" t="s">
        <v>287</v>
      </c>
      <c r="AJ22" s="54" t="s">
        <v>287</v>
      </c>
      <c r="AK22" s="54" t="s">
        <v>287</v>
      </c>
      <c r="AL22" s="54" t="s">
        <v>287</v>
      </c>
      <c r="AN22" s="352"/>
      <c r="AO22" s="353"/>
      <c r="AP22" s="353"/>
      <c r="AQ22" s="353"/>
      <c r="AR22" s="353"/>
      <c r="AS22" s="353"/>
      <c r="AT22" s="358"/>
      <c r="AU22" s="359"/>
    </row>
    <row r="23" spans="2:47" ht="0.75" customHeight="1">
      <c r="B23" s="339"/>
      <c r="C23" s="339"/>
      <c r="D23" s="340"/>
      <c r="E23" s="313"/>
      <c r="F23" s="311"/>
      <c r="G23" s="311"/>
      <c r="H23" s="311"/>
      <c r="I23" s="311"/>
      <c r="J23" s="154" t="s">
        <v>287</v>
      </c>
      <c r="K23" s="155" t="s">
        <v>287</v>
      </c>
      <c r="L23" s="155" t="s">
        <v>287</v>
      </c>
      <c r="M23" s="155" t="s">
        <v>287</v>
      </c>
      <c r="N23" s="155" t="s">
        <v>287</v>
      </c>
      <c r="O23" s="156" t="s">
        <v>287</v>
      </c>
      <c r="P23" s="154" t="s">
        <v>287</v>
      </c>
      <c r="Q23" s="155" t="s">
        <v>287</v>
      </c>
      <c r="R23" s="63" t="s">
        <v>287</v>
      </c>
      <c r="S23" s="63" t="s">
        <v>287</v>
      </c>
      <c r="T23" s="63" t="s">
        <v>287</v>
      </c>
      <c r="U23" s="64" t="s">
        <v>287</v>
      </c>
      <c r="V23" s="50" t="s">
        <v>287</v>
      </c>
      <c r="W23" s="51" t="s">
        <v>287</v>
      </c>
      <c r="X23" s="51" t="s">
        <v>287</v>
      </c>
      <c r="Y23" s="51" t="s">
        <v>287</v>
      </c>
      <c r="Z23" s="51" t="s">
        <v>287</v>
      </c>
      <c r="AA23" s="52" t="s">
        <v>287</v>
      </c>
      <c r="AB23" s="50" t="s">
        <v>287</v>
      </c>
      <c r="AC23" s="51" t="s">
        <v>287</v>
      </c>
      <c r="AD23" s="51" t="s">
        <v>287</v>
      </c>
      <c r="AE23" s="51" t="s">
        <v>287</v>
      </c>
      <c r="AF23" s="51" t="s">
        <v>287</v>
      </c>
      <c r="AG23" s="52" t="s">
        <v>287</v>
      </c>
      <c r="AH23" s="53" t="s">
        <v>287</v>
      </c>
      <c r="AI23" s="54" t="s">
        <v>287</v>
      </c>
      <c r="AJ23" s="54" t="s">
        <v>287</v>
      </c>
      <c r="AK23" s="54" t="s">
        <v>287</v>
      </c>
      <c r="AL23" s="54" t="s">
        <v>287</v>
      </c>
      <c r="AN23" s="352"/>
      <c r="AO23" s="353"/>
      <c r="AP23" s="353"/>
      <c r="AQ23" s="353"/>
      <c r="AR23" s="353"/>
      <c r="AS23" s="353"/>
      <c r="AT23" s="358"/>
      <c r="AU23" s="359"/>
    </row>
    <row r="24" spans="2:47" ht="15.75" hidden="1" customHeight="1">
      <c r="B24" s="339"/>
      <c r="C24" s="339"/>
      <c r="D24" s="340"/>
      <c r="E24" s="313"/>
      <c r="F24" s="311"/>
      <c r="G24" s="311"/>
      <c r="H24" s="311"/>
      <c r="I24" s="311"/>
      <c r="J24" s="154" t="s">
        <v>287</v>
      </c>
      <c r="K24" s="155" t="s">
        <v>287</v>
      </c>
      <c r="L24" s="155" t="s">
        <v>287</v>
      </c>
      <c r="M24" s="155" t="s">
        <v>287</v>
      </c>
      <c r="N24" s="155" t="s">
        <v>287</v>
      </c>
      <c r="O24" s="156" t="s">
        <v>287</v>
      </c>
      <c r="P24" s="154" t="s">
        <v>287</v>
      </c>
      <c r="Q24" s="155" t="s">
        <v>287</v>
      </c>
      <c r="R24" s="63" t="s">
        <v>287</v>
      </c>
      <c r="S24" s="63" t="s">
        <v>287</v>
      </c>
      <c r="T24" s="63" t="s">
        <v>287</v>
      </c>
      <c r="U24" s="64" t="s">
        <v>287</v>
      </c>
      <c r="V24" s="50" t="s">
        <v>287</v>
      </c>
      <c r="W24" s="51" t="s">
        <v>287</v>
      </c>
      <c r="X24" s="51" t="s">
        <v>287</v>
      </c>
      <c r="Y24" s="51" t="s">
        <v>287</v>
      </c>
      <c r="Z24" s="51" t="s">
        <v>287</v>
      </c>
      <c r="AA24" s="52" t="s">
        <v>287</v>
      </c>
      <c r="AB24" s="50" t="s">
        <v>287</v>
      </c>
      <c r="AC24" s="51" t="s">
        <v>287</v>
      </c>
      <c r="AD24" s="51" t="s">
        <v>287</v>
      </c>
      <c r="AE24" s="51" t="s">
        <v>287</v>
      </c>
      <c r="AF24" s="51" t="s">
        <v>287</v>
      </c>
      <c r="AG24" s="52" t="s">
        <v>287</v>
      </c>
      <c r="AH24" s="53" t="s">
        <v>287</v>
      </c>
      <c r="AI24" s="54" t="s">
        <v>287</v>
      </c>
      <c r="AJ24" s="54" t="s">
        <v>287</v>
      </c>
      <c r="AK24" s="54" t="s">
        <v>287</v>
      </c>
      <c r="AL24" s="54" t="s">
        <v>287</v>
      </c>
      <c r="AN24" s="352"/>
      <c r="AO24" s="353"/>
      <c r="AP24" s="353"/>
      <c r="AQ24" s="353"/>
      <c r="AR24" s="353"/>
      <c r="AS24" s="353"/>
      <c r="AT24" s="358"/>
      <c r="AU24" s="359"/>
    </row>
    <row r="25" spans="2:47" ht="15.75" hidden="1" customHeight="1" thickBot="1">
      <c r="B25" s="339"/>
      <c r="C25" s="339"/>
      <c r="D25" s="340"/>
      <c r="E25" s="313"/>
      <c r="F25" s="311"/>
      <c r="G25" s="311"/>
      <c r="H25" s="311"/>
      <c r="I25" s="311"/>
      <c r="J25" s="154" t="s">
        <v>287</v>
      </c>
      <c r="K25" s="155" t="s">
        <v>287</v>
      </c>
      <c r="L25" s="155" t="s">
        <v>287</v>
      </c>
      <c r="M25" s="155" t="s">
        <v>287</v>
      </c>
      <c r="N25" s="155" t="s">
        <v>287</v>
      </c>
      <c r="O25" s="156" t="s">
        <v>287</v>
      </c>
      <c r="P25" s="154" t="s">
        <v>287</v>
      </c>
      <c r="Q25" s="155" t="s">
        <v>287</v>
      </c>
      <c r="R25" s="63" t="s">
        <v>287</v>
      </c>
      <c r="S25" s="63" t="s">
        <v>287</v>
      </c>
      <c r="T25" s="63" t="s">
        <v>287</v>
      </c>
      <c r="U25" s="64" t="s">
        <v>287</v>
      </c>
      <c r="V25" s="50" t="s">
        <v>287</v>
      </c>
      <c r="W25" s="51" t="s">
        <v>287</v>
      </c>
      <c r="X25" s="51" t="s">
        <v>287</v>
      </c>
      <c r="Y25" s="51" t="s">
        <v>287</v>
      </c>
      <c r="Z25" s="51" t="s">
        <v>287</v>
      </c>
      <c r="AA25" s="52" t="s">
        <v>287</v>
      </c>
      <c r="AB25" s="50" t="s">
        <v>287</v>
      </c>
      <c r="AC25" s="51" t="s">
        <v>287</v>
      </c>
      <c r="AD25" s="51" t="s">
        <v>287</v>
      </c>
      <c r="AE25" s="51" t="s">
        <v>287</v>
      </c>
      <c r="AF25" s="51" t="s">
        <v>287</v>
      </c>
      <c r="AG25" s="52" t="s">
        <v>287</v>
      </c>
      <c r="AH25" s="53" t="s">
        <v>287</v>
      </c>
      <c r="AI25" s="54" t="s">
        <v>287</v>
      </c>
      <c r="AJ25" s="54" t="s">
        <v>287</v>
      </c>
      <c r="AK25" s="54" t="s">
        <v>287</v>
      </c>
      <c r="AL25" s="54" t="s">
        <v>287</v>
      </c>
      <c r="AN25" s="352"/>
      <c r="AO25" s="353"/>
      <c r="AP25" s="353"/>
      <c r="AQ25" s="353"/>
      <c r="AR25" s="353"/>
      <c r="AS25" s="353"/>
      <c r="AT25" s="358"/>
      <c r="AU25" s="359"/>
    </row>
    <row r="26" spans="2:47" ht="15.75" hidden="1" customHeight="1" thickBot="1">
      <c r="B26" s="339"/>
      <c r="C26" s="339"/>
      <c r="D26" s="340"/>
      <c r="E26" s="313"/>
      <c r="F26" s="311"/>
      <c r="G26" s="311"/>
      <c r="H26" s="311"/>
      <c r="I26" s="311"/>
      <c r="J26" s="154" t="s">
        <v>287</v>
      </c>
      <c r="K26" s="155" t="s">
        <v>287</v>
      </c>
      <c r="L26" s="155" t="s">
        <v>287</v>
      </c>
      <c r="M26" s="155" t="s">
        <v>287</v>
      </c>
      <c r="N26" s="155" t="s">
        <v>287</v>
      </c>
      <c r="O26" s="156" t="s">
        <v>287</v>
      </c>
      <c r="P26" s="154" t="s">
        <v>287</v>
      </c>
      <c r="Q26" s="155" t="s">
        <v>287</v>
      </c>
      <c r="R26" s="63" t="s">
        <v>287</v>
      </c>
      <c r="S26" s="63" t="s">
        <v>287</v>
      </c>
      <c r="T26" s="63" t="s">
        <v>287</v>
      </c>
      <c r="U26" s="64" t="s">
        <v>287</v>
      </c>
      <c r="V26" s="50" t="s">
        <v>287</v>
      </c>
      <c r="W26" s="51" t="s">
        <v>287</v>
      </c>
      <c r="X26" s="51" t="s">
        <v>287</v>
      </c>
      <c r="Y26" s="51" t="s">
        <v>287</v>
      </c>
      <c r="Z26" s="51" t="s">
        <v>287</v>
      </c>
      <c r="AA26" s="52" t="s">
        <v>287</v>
      </c>
      <c r="AB26" s="50" t="s">
        <v>287</v>
      </c>
      <c r="AC26" s="51" t="s">
        <v>287</v>
      </c>
      <c r="AD26" s="51" t="s">
        <v>287</v>
      </c>
      <c r="AE26" s="51" t="s">
        <v>287</v>
      </c>
      <c r="AF26" s="51" t="s">
        <v>287</v>
      </c>
      <c r="AG26" s="52" t="s">
        <v>287</v>
      </c>
      <c r="AH26" s="53" t="s">
        <v>287</v>
      </c>
      <c r="AI26" s="54" t="s">
        <v>287</v>
      </c>
      <c r="AJ26" s="54" t="s">
        <v>287</v>
      </c>
      <c r="AK26" s="54" t="s">
        <v>287</v>
      </c>
      <c r="AL26" s="54" t="s">
        <v>287</v>
      </c>
      <c r="AN26" s="352"/>
      <c r="AO26" s="353"/>
      <c r="AP26" s="353"/>
      <c r="AQ26" s="353"/>
      <c r="AR26" s="353"/>
      <c r="AS26" s="353"/>
      <c r="AT26" s="358"/>
      <c r="AU26" s="359"/>
    </row>
    <row r="27" spans="2:47" ht="21" customHeight="1" thickBot="1">
      <c r="B27" s="339"/>
      <c r="C27" s="339"/>
      <c r="D27" s="340"/>
      <c r="E27" s="314"/>
      <c r="F27" s="315"/>
      <c r="G27" s="315"/>
      <c r="H27" s="315"/>
      <c r="I27" s="315"/>
      <c r="J27" s="157" t="s">
        <v>287</v>
      </c>
      <c r="K27" s="158" t="s">
        <v>287</v>
      </c>
      <c r="L27" s="158" t="s">
        <v>287</v>
      </c>
      <c r="M27" s="158" t="s">
        <v>287</v>
      </c>
      <c r="N27" s="158" t="s">
        <v>287</v>
      </c>
      <c r="O27" s="159" t="s">
        <v>287</v>
      </c>
      <c r="P27" s="157" t="s">
        <v>287</v>
      </c>
      <c r="Q27" s="158" t="s">
        <v>287</v>
      </c>
      <c r="R27" s="66" t="s">
        <v>287</v>
      </c>
      <c r="S27" s="66" t="s">
        <v>287</v>
      </c>
      <c r="T27" s="66" t="s">
        <v>287</v>
      </c>
      <c r="U27" s="67" t="s">
        <v>287</v>
      </c>
      <c r="V27" s="55" t="s">
        <v>287</v>
      </c>
      <c r="W27" s="56" t="s">
        <v>287</v>
      </c>
      <c r="X27" s="56" t="s">
        <v>287</v>
      </c>
      <c r="Y27" s="56" t="s">
        <v>287</v>
      </c>
      <c r="Z27" s="56" t="s">
        <v>287</v>
      </c>
      <c r="AA27" s="57" t="s">
        <v>287</v>
      </c>
      <c r="AB27" s="55" t="s">
        <v>287</v>
      </c>
      <c r="AC27" s="56" t="s">
        <v>287</v>
      </c>
      <c r="AD27" s="56" t="s">
        <v>287</v>
      </c>
      <c r="AE27" s="56" t="s">
        <v>287</v>
      </c>
      <c r="AF27" s="56" t="s">
        <v>287</v>
      </c>
      <c r="AG27" s="57" t="s">
        <v>287</v>
      </c>
      <c r="AH27" s="58" t="s">
        <v>287</v>
      </c>
      <c r="AI27" s="59" t="s">
        <v>287</v>
      </c>
      <c r="AJ27" s="59" t="s">
        <v>287</v>
      </c>
      <c r="AK27" s="59" t="s">
        <v>287</v>
      </c>
      <c r="AL27" s="59" t="s">
        <v>287</v>
      </c>
      <c r="AN27" s="354"/>
      <c r="AO27" s="355"/>
      <c r="AP27" s="355"/>
      <c r="AQ27" s="355"/>
      <c r="AR27" s="355"/>
      <c r="AS27" s="355"/>
      <c r="AT27" s="360"/>
      <c r="AU27" s="361"/>
    </row>
    <row r="28" spans="2:47" ht="15.75" customHeight="1">
      <c r="B28" s="339"/>
      <c r="C28" s="339"/>
      <c r="D28" s="340"/>
      <c r="E28" s="307" t="s">
        <v>293</v>
      </c>
      <c r="F28" s="308"/>
      <c r="G28" s="308"/>
      <c r="H28" s="308"/>
      <c r="I28" s="309"/>
      <c r="J28" s="151" t="s">
        <v>287</v>
      </c>
      <c r="K28" s="152" t="s">
        <v>287</v>
      </c>
      <c r="L28" s="152" t="s">
        <v>287</v>
      </c>
      <c r="M28" s="152" t="s">
        <v>287</v>
      </c>
      <c r="N28" s="152" t="s">
        <v>287</v>
      </c>
      <c r="O28" s="153" t="s">
        <v>287</v>
      </c>
      <c r="P28" s="151" t="s">
        <v>287</v>
      </c>
      <c r="Q28" s="152" t="s">
        <v>287</v>
      </c>
      <c r="R28" s="152" t="s">
        <v>287</v>
      </c>
      <c r="S28" s="152" t="s">
        <v>287</v>
      </c>
      <c r="T28" s="152" t="s">
        <v>287</v>
      </c>
      <c r="U28" s="153" t="s">
        <v>287</v>
      </c>
      <c r="V28" s="151" t="s">
        <v>287</v>
      </c>
      <c r="W28" s="152" t="s">
        <v>287</v>
      </c>
      <c r="X28" s="60" t="s">
        <v>287</v>
      </c>
      <c r="Y28" s="60" t="s">
        <v>287</v>
      </c>
      <c r="Z28" s="60" t="s">
        <v>287</v>
      </c>
      <c r="AA28" s="61" t="s">
        <v>287</v>
      </c>
      <c r="AB28" s="45" t="s">
        <v>287</v>
      </c>
      <c r="AC28" s="46" t="s">
        <v>287</v>
      </c>
      <c r="AD28" s="46" t="s">
        <v>287</v>
      </c>
      <c r="AE28" s="46" t="s">
        <v>287</v>
      </c>
      <c r="AF28" s="46" t="s">
        <v>287</v>
      </c>
      <c r="AG28" s="47" t="s">
        <v>287</v>
      </c>
      <c r="AH28" s="48" t="s">
        <v>287</v>
      </c>
      <c r="AI28" s="49" t="s">
        <v>287</v>
      </c>
      <c r="AJ28" s="49" t="s">
        <v>287</v>
      </c>
      <c r="AK28" s="49" t="s">
        <v>287</v>
      </c>
      <c r="AL28" s="49" t="s">
        <v>287</v>
      </c>
      <c r="AN28" s="317" t="s">
        <v>214</v>
      </c>
      <c r="AO28" s="318"/>
      <c r="AP28" s="318"/>
      <c r="AQ28" s="318"/>
      <c r="AR28" s="318"/>
      <c r="AS28" s="318"/>
      <c r="AT28" s="325" t="s">
        <v>294</v>
      </c>
      <c r="AU28" s="325"/>
    </row>
    <row r="29" spans="2:47" ht="15.75">
      <c r="B29" s="339"/>
      <c r="C29" s="339"/>
      <c r="D29" s="340"/>
      <c r="E29" s="310"/>
      <c r="F29" s="311"/>
      <c r="G29" s="311"/>
      <c r="H29" s="311"/>
      <c r="I29" s="312"/>
      <c r="J29" s="154" t="s">
        <v>287</v>
      </c>
      <c r="K29" s="155" t="s">
        <v>287</v>
      </c>
      <c r="L29" s="155" t="s">
        <v>287</v>
      </c>
      <c r="M29" s="155" t="s">
        <v>287</v>
      </c>
      <c r="N29" s="155" t="s">
        <v>287</v>
      </c>
      <c r="O29" s="156" t="s">
        <v>287</v>
      </c>
      <c r="P29" s="154" t="s">
        <v>287</v>
      </c>
      <c r="Q29" s="155" t="s">
        <v>287</v>
      </c>
      <c r="R29" s="155" t="s">
        <v>287</v>
      </c>
      <c r="S29" s="155" t="s">
        <v>287</v>
      </c>
      <c r="T29" s="155" t="s">
        <v>287</v>
      </c>
      <c r="U29" s="156" t="s">
        <v>287</v>
      </c>
      <c r="V29" s="154" t="s">
        <v>287</v>
      </c>
      <c r="W29" s="155" t="s">
        <v>287</v>
      </c>
      <c r="X29" s="63" t="s">
        <v>287</v>
      </c>
      <c r="Y29" s="63" t="s">
        <v>287</v>
      </c>
      <c r="Z29" s="63" t="s">
        <v>287</v>
      </c>
      <c r="AA29" s="64" t="s">
        <v>287</v>
      </c>
      <c r="AB29" s="50" t="s">
        <v>287</v>
      </c>
      <c r="AC29" s="51" t="s">
        <v>287</v>
      </c>
      <c r="AD29" s="51" t="s">
        <v>287</v>
      </c>
      <c r="AE29" s="51" t="s">
        <v>287</v>
      </c>
      <c r="AF29" s="51" t="s">
        <v>287</v>
      </c>
      <c r="AG29" s="52" t="s">
        <v>287</v>
      </c>
      <c r="AH29" s="53" t="s">
        <v>287</v>
      </c>
      <c r="AI29" s="54" t="s">
        <v>287</v>
      </c>
      <c r="AJ29" s="54" t="s">
        <v>287</v>
      </c>
      <c r="AK29" s="54" t="s">
        <v>287</v>
      </c>
      <c r="AL29" s="54" t="s">
        <v>287</v>
      </c>
      <c r="AN29" s="319"/>
      <c r="AO29" s="320"/>
      <c r="AP29" s="320"/>
      <c r="AQ29" s="320"/>
      <c r="AR29" s="320"/>
      <c r="AS29" s="320"/>
      <c r="AT29" s="325"/>
      <c r="AU29" s="325"/>
    </row>
    <row r="30" spans="2:47" ht="15.75">
      <c r="B30" s="339"/>
      <c r="C30" s="339"/>
      <c r="D30" s="340"/>
      <c r="E30" s="313"/>
      <c r="F30" s="311"/>
      <c r="G30" s="311"/>
      <c r="H30" s="311"/>
      <c r="I30" s="312"/>
      <c r="J30" s="154" t="s">
        <v>287</v>
      </c>
      <c r="K30" s="155" t="s">
        <v>287</v>
      </c>
      <c r="L30" s="155" t="s">
        <v>287</v>
      </c>
      <c r="M30" s="155" t="s">
        <v>287</v>
      </c>
      <c r="N30" s="155" t="s">
        <v>287</v>
      </c>
      <c r="O30" s="156" t="s">
        <v>287</v>
      </c>
      <c r="P30" s="154" t="s">
        <v>287</v>
      </c>
      <c r="Q30" s="155" t="s">
        <v>287</v>
      </c>
      <c r="R30" s="155" t="s">
        <v>287</v>
      </c>
      <c r="S30" s="155" t="s">
        <v>287</v>
      </c>
      <c r="T30" s="155" t="s">
        <v>287</v>
      </c>
      <c r="U30" s="156" t="s">
        <v>287</v>
      </c>
      <c r="V30" s="154" t="s">
        <v>287</v>
      </c>
      <c r="W30" s="155" t="s">
        <v>287</v>
      </c>
      <c r="X30" s="63" t="s">
        <v>287</v>
      </c>
      <c r="Y30" s="63" t="s">
        <v>287</v>
      </c>
      <c r="Z30" s="63" t="s">
        <v>287</v>
      </c>
      <c r="AA30" s="64" t="s">
        <v>287</v>
      </c>
      <c r="AB30" s="50" t="s">
        <v>287</v>
      </c>
      <c r="AC30" s="51" t="s">
        <v>287</v>
      </c>
      <c r="AD30" s="51" t="s">
        <v>287</v>
      </c>
      <c r="AE30" s="51" t="s">
        <v>287</v>
      </c>
      <c r="AF30" s="51" t="s">
        <v>287</v>
      </c>
      <c r="AG30" s="52" t="s">
        <v>287</v>
      </c>
      <c r="AH30" s="53" t="s">
        <v>287</v>
      </c>
      <c r="AI30" s="54" t="s">
        <v>287</v>
      </c>
      <c r="AJ30" s="54" t="s">
        <v>287</v>
      </c>
      <c r="AK30" s="54" t="s">
        <v>287</v>
      </c>
      <c r="AL30" s="54" t="s">
        <v>287</v>
      </c>
      <c r="AN30" s="319"/>
      <c r="AO30" s="320"/>
      <c r="AP30" s="320"/>
      <c r="AQ30" s="320"/>
      <c r="AR30" s="320"/>
      <c r="AS30" s="320"/>
      <c r="AT30" s="325"/>
      <c r="AU30" s="325"/>
    </row>
    <row r="31" spans="2:47" ht="15.75">
      <c r="B31" s="339"/>
      <c r="C31" s="339"/>
      <c r="D31" s="340"/>
      <c r="E31" s="313"/>
      <c r="F31" s="311"/>
      <c r="G31" s="311"/>
      <c r="H31" s="311"/>
      <c r="I31" s="312"/>
      <c r="J31" s="154" t="s">
        <v>287</v>
      </c>
      <c r="K31" s="155" t="s">
        <v>287</v>
      </c>
      <c r="L31" s="155" t="s">
        <v>287</v>
      </c>
      <c r="M31" s="155" t="s">
        <v>287</v>
      </c>
      <c r="N31" s="155" t="s">
        <v>287</v>
      </c>
      <c r="O31" s="156" t="s">
        <v>287</v>
      </c>
      <c r="P31" s="154" t="s">
        <v>287</v>
      </c>
      <c r="Q31" s="155" t="s">
        <v>287</v>
      </c>
      <c r="R31" s="155" t="s">
        <v>287</v>
      </c>
      <c r="S31" s="155" t="s">
        <v>287</v>
      </c>
      <c r="T31" s="155" t="s">
        <v>287</v>
      </c>
      <c r="U31" s="156" t="s">
        <v>287</v>
      </c>
      <c r="V31" s="154" t="s">
        <v>287</v>
      </c>
      <c r="W31" s="155" t="s">
        <v>287</v>
      </c>
      <c r="X31" s="63" t="s">
        <v>287</v>
      </c>
      <c r="Y31" s="63" t="s">
        <v>287</v>
      </c>
      <c r="Z31" s="63" t="s">
        <v>287</v>
      </c>
      <c r="AA31" s="64" t="s">
        <v>287</v>
      </c>
      <c r="AB31" s="50" t="s">
        <v>287</v>
      </c>
      <c r="AC31" s="51" t="s">
        <v>287</v>
      </c>
      <c r="AD31" s="51" t="s">
        <v>287</v>
      </c>
      <c r="AE31" s="51" t="s">
        <v>287</v>
      </c>
      <c r="AF31" s="51" t="s">
        <v>287</v>
      </c>
      <c r="AG31" s="52" t="s">
        <v>287</v>
      </c>
      <c r="AH31" s="53" t="s">
        <v>287</v>
      </c>
      <c r="AI31" s="54" t="s">
        <v>287</v>
      </c>
      <c r="AJ31" s="54" t="s">
        <v>287</v>
      </c>
      <c r="AK31" s="54" t="s">
        <v>287</v>
      </c>
      <c r="AL31" s="54" t="s">
        <v>287</v>
      </c>
      <c r="AN31" s="319"/>
      <c r="AO31" s="320"/>
      <c r="AP31" s="320"/>
      <c r="AQ31" s="320"/>
      <c r="AR31" s="320"/>
      <c r="AS31" s="320"/>
      <c r="AT31" s="325"/>
      <c r="AU31" s="325"/>
    </row>
    <row r="32" spans="2:47" ht="15.75">
      <c r="B32" s="339"/>
      <c r="C32" s="339"/>
      <c r="D32" s="340"/>
      <c r="E32" s="313"/>
      <c r="F32" s="311"/>
      <c r="G32" s="311"/>
      <c r="H32" s="311"/>
      <c r="I32" s="312"/>
      <c r="J32" s="154" t="s">
        <v>287</v>
      </c>
      <c r="K32" s="155" t="s">
        <v>287</v>
      </c>
      <c r="L32" s="155" t="s">
        <v>287</v>
      </c>
      <c r="M32" s="155" t="s">
        <v>287</v>
      </c>
      <c r="N32" s="155" t="s">
        <v>287</v>
      </c>
      <c r="O32" s="156" t="s">
        <v>287</v>
      </c>
      <c r="P32" s="154" t="s">
        <v>287</v>
      </c>
      <c r="Q32" s="155" t="s">
        <v>287</v>
      </c>
      <c r="R32" s="155" t="s">
        <v>287</v>
      </c>
      <c r="S32" s="155" t="s">
        <v>287</v>
      </c>
      <c r="T32" s="155" t="s">
        <v>287</v>
      </c>
      <c r="U32" s="156" t="s">
        <v>287</v>
      </c>
      <c r="V32" s="154" t="s">
        <v>287</v>
      </c>
      <c r="W32" s="155" t="s">
        <v>287</v>
      </c>
      <c r="X32" s="63" t="s">
        <v>287</v>
      </c>
      <c r="Y32" s="63" t="s">
        <v>287</v>
      </c>
      <c r="Z32" s="63" t="s">
        <v>287</v>
      </c>
      <c r="AA32" s="64" t="s">
        <v>287</v>
      </c>
      <c r="AB32" s="50" t="s">
        <v>287</v>
      </c>
      <c r="AC32" s="51" t="s">
        <v>287</v>
      </c>
      <c r="AD32" s="51" t="s">
        <v>287</v>
      </c>
      <c r="AE32" s="51" t="s">
        <v>287</v>
      </c>
      <c r="AF32" s="51" t="s">
        <v>287</v>
      </c>
      <c r="AG32" s="52" t="s">
        <v>287</v>
      </c>
      <c r="AH32" s="53" t="s">
        <v>287</v>
      </c>
      <c r="AI32" s="54" t="s">
        <v>287</v>
      </c>
      <c r="AJ32" s="54" t="s">
        <v>287</v>
      </c>
      <c r="AK32" s="54" t="s">
        <v>287</v>
      </c>
      <c r="AL32" s="54" t="s">
        <v>287</v>
      </c>
      <c r="AN32" s="319"/>
      <c r="AO32" s="320"/>
      <c r="AP32" s="320"/>
      <c r="AQ32" s="320"/>
      <c r="AR32" s="320"/>
      <c r="AS32" s="320"/>
      <c r="AT32" s="325"/>
      <c r="AU32" s="325"/>
    </row>
    <row r="33" spans="2:47" ht="15.75">
      <c r="B33" s="339"/>
      <c r="C33" s="339"/>
      <c r="D33" s="340"/>
      <c r="E33" s="313"/>
      <c r="F33" s="311"/>
      <c r="G33" s="311"/>
      <c r="H33" s="311"/>
      <c r="I33" s="312"/>
      <c r="J33" s="154" t="s">
        <v>287</v>
      </c>
      <c r="K33" s="155" t="s">
        <v>287</v>
      </c>
      <c r="L33" s="155" t="s">
        <v>287</v>
      </c>
      <c r="M33" s="155" t="s">
        <v>287</v>
      </c>
      <c r="N33" s="155" t="s">
        <v>287</v>
      </c>
      <c r="O33" s="156" t="s">
        <v>287</v>
      </c>
      <c r="P33" s="154" t="s">
        <v>287</v>
      </c>
      <c r="Q33" s="155" t="s">
        <v>287</v>
      </c>
      <c r="R33" s="155" t="s">
        <v>287</v>
      </c>
      <c r="S33" s="155" t="s">
        <v>287</v>
      </c>
      <c r="T33" s="155" t="s">
        <v>287</v>
      </c>
      <c r="U33" s="156" t="s">
        <v>287</v>
      </c>
      <c r="V33" s="154" t="s">
        <v>287</v>
      </c>
      <c r="W33" s="155" t="s">
        <v>287</v>
      </c>
      <c r="X33" s="63" t="s">
        <v>287</v>
      </c>
      <c r="Y33" s="63" t="s">
        <v>287</v>
      </c>
      <c r="Z33" s="63" t="s">
        <v>287</v>
      </c>
      <c r="AA33" s="64" t="s">
        <v>287</v>
      </c>
      <c r="AB33" s="50" t="s">
        <v>287</v>
      </c>
      <c r="AC33" s="51" t="s">
        <v>287</v>
      </c>
      <c r="AD33" s="51" t="s">
        <v>287</v>
      </c>
      <c r="AE33" s="51" t="s">
        <v>287</v>
      </c>
      <c r="AF33" s="51" t="s">
        <v>287</v>
      </c>
      <c r="AG33" s="52" t="s">
        <v>287</v>
      </c>
      <c r="AH33" s="53" t="s">
        <v>287</v>
      </c>
      <c r="AI33" s="54" t="s">
        <v>287</v>
      </c>
      <c r="AJ33" s="54" t="s">
        <v>287</v>
      </c>
      <c r="AK33" s="54" t="s">
        <v>287</v>
      </c>
      <c r="AL33" s="54" t="s">
        <v>287</v>
      </c>
      <c r="AN33" s="319"/>
      <c r="AO33" s="320"/>
      <c r="AP33" s="320"/>
      <c r="AQ33" s="320"/>
      <c r="AR33" s="320"/>
      <c r="AS33" s="320"/>
      <c r="AT33" s="325"/>
      <c r="AU33" s="325"/>
    </row>
    <row r="34" spans="2:47" ht="15.75">
      <c r="B34" s="339"/>
      <c r="C34" s="339"/>
      <c r="D34" s="340"/>
      <c r="E34" s="313"/>
      <c r="F34" s="311"/>
      <c r="G34" s="311"/>
      <c r="H34" s="311"/>
      <c r="I34" s="312"/>
      <c r="J34" s="154" t="s">
        <v>287</v>
      </c>
      <c r="K34" s="155" t="s">
        <v>287</v>
      </c>
      <c r="L34" s="155" t="s">
        <v>287</v>
      </c>
      <c r="M34" s="155" t="s">
        <v>287</v>
      </c>
      <c r="N34" s="155" t="s">
        <v>287</v>
      </c>
      <c r="O34" s="156" t="s">
        <v>287</v>
      </c>
      <c r="P34" s="154" t="s">
        <v>287</v>
      </c>
      <c r="Q34" s="155" t="s">
        <v>287</v>
      </c>
      <c r="R34" s="155" t="s">
        <v>287</v>
      </c>
      <c r="S34" s="155" t="s">
        <v>287</v>
      </c>
      <c r="T34" s="155" t="s">
        <v>287</v>
      </c>
      <c r="U34" s="156" t="s">
        <v>287</v>
      </c>
      <c r="V34" s="154" t="s">
        <v>287</v>
      </c>
      <c r="W34" s="155" t="s">
        <v>287</v>
      </c>
      <c r="X34" s="63" t="s">
        <v>287</v>
      </c>
      <c r="Y34" s="63" t="s">
        <v>287</v>
      </c>
      <c r="Z34" s="63" t="s">
        <v>287</v>
      </c>
      <c r="AA34" s="64" t="s">
        <v>287</v>
      </c>
      <c r="AB34" s="50" t="s">
        <v>287</v>
      </c>
      <c r="AC34" s="51" t="s">
        <v>287</v>
      </c>
      <c r="AD34" s="51" t="s">
        <v>287</v>
      </c>
      <c r="AE34" s="51" t="s">
        <v>287</v>
      </c>
      <c r="AF34" s="51" t="s">
        <v>287</v>
      </c>
      <c r="AG34" s="52" t="s">
        <v>287</v>
      </c>
      <c r="AH34" s="53" t="s">
        <v>287</v>
      </c>
      <c r="AI34" s="54" t="s">
        <v>287</v>
      </c>
      <c r="AJ34" s="54" t="s">
        <v>287</v>
      </c>
      <c r="AK34" s="54" t="s">
        <v>287</v>
      </c>
      <c r="AL34" s="54" t="s">
        <v>287</v>
      </c>
      <c r="AN34" s="319"/>
      <c r="AO34" s="320"/>
      <c r="AP34" s="320"/>
      <c r="AQ34" s="320"/>
      <c r="AR34" s="320"/>
      <c r="AS34" s="320"/>
      <c r="AT34" s="325"/>
      <c r="AU34" s="325"/>
    </row>
    <row r="35" spans="2:47" ht="6" customHeight="1" thickBot="1">
      <c r="B35" s="339"/>
      <c r="C35" s="339"/>
      <c r="D35" s="340"/>
      <c r="E35" s="313"/>
      <c r="F35" s="311"/>
      <c r="G35" s="311"/>
      <c r="H35" s="311"/>
      <c r="I35" s="312"/>
      <c r="J35" s="154" t="s">
        <v>287</v>
      </c>
      <c r="K35" s="155" t="s">
        <v>287</v>
      </c>
      <c r="L35" s="155" t="s">
        <v>287</v>
      </c>
      <c r="M35" s="155" t="s">
        <v>287</v>
      </c>
      <c r="N35" s="155" t="s">
        <v>287</v>
      </c>
      <c r="O35" s="156" t="s">
        <v>287</v>
      </c>
      <c r="P35" s="154" t="s">
        <v>287</v>
      </c>
      <c r="Q35" s="155" t="s">
        <v>287</v>
      </c>
      <c r="R35" s="155" t="s">
        <v>287</v>
      </c>
      <c r="S35" s="155" t="s">
        <v>287</v>
      </c>
      <c r="T35" s="155" t="s">
        <v>287</v>
      </c>
      <c r="U35" s="156" t="s">
        <v>287</v>
      </c>
      <c r="V35" s="154" t="s">
        <v>287</v>
      </c>
      <c r="W35" s="155" t="s">
        <v>287</v>
      </c>
      <c r="X35" s="63" t="s">
        <v>287</v>
      </c>
      <c r="Y35" s="63" t="s">
        <v>287</v>
      </c>
      <c r="Z35" s="63" t="s">
        <v>287</v>
      </c>
      <c r="AA35" s="64" t="s">
        <v>287</v>
      </c>
      <c r="AB35" s="50" t="s">
        <v>287</v>
      </c>
      <c r="AC35" s="51" t="s">
        <v>287</v>
      </c>
      <c r="AD35" s="51" t="s">
        <v>287</v>
      </c>
      <c r="AE35" s="51" t="s">
        <v>287</v>
      </c>
      <c r="AF35" s="51" t="s">
        <v>287</v>
      </c>
      <c r="AG35" s="52" t="s">
        <v>287</v>
      </c>
      <c r="AH35" s="53" t="s">
        <v>287</v>
      </c>
      <c r="AI35" s="54" t="s">
        <v>287</v>
      </c>
      <c r="AJ35" s="54" t="s">
        <v>287</v>
      </c>
      <c r="AK35" s="54" t="s">
        <v>287</v>
      </c>
      <c r="AL35" s="54" t="s">
        <v>287</v>
      </c>
      <c r="AN35" s="319"/>
      <c r="AO35" s="320"/>
      <c r="AP35" s="320"/>
      <c r="AQ35" s="320"/>
      <c r="AR35" s="320"/>
      <c r="AS35" s="320"/>
      <c r="AT35" s="325"/>
      <c r="AU35" s="325"/>
    </row>
    <row r="36" spans="2:47" ht="16.5" hidden="1" thickBot="1">
      <c r="B36" s="339"/>
      <c r="C36" s="339"/>
      <c r="D36" s="340"/>
      <c r="E36" s="313"/>
      <c r="F36" s="311"/>
      <c r="G36" s="311"/>
      <c r="H36" s="311"/>
      <c r="I36" s="312"/>
      <c r="J36" s="62" t="s">
        <v>287</v>
      </c>
      <c r="K36" s="63" t="s">
        <v>287</v>
      </c>
      <c r="L36" s="63" t="s">
        <v>287</v>
      </c>
      <c r="M36" s="63" t="s">
        <v>287</v>
      </c>
      <c r="N36" s="63" t="s">
        <v>287</v>
      </c>
      <c r="O36" s="64" t="s">
        <v>287</v>
      </c>
      <c r="P36" s="62" t="s">
        <v>287</v>
      </c>
      <c r="Q36" s="63" t="s">
        <v>287</v>
      </c>
      <c r="R36" s="63" t="s">
        <v>287</v>
      </c>
      <c r="S36" s="63" t="s">
        <v>287</v>
      </c>
      <c r="T36" s="63" t="s">
        <v>287</v>
      </c>
      <c r="U36" s="64" t="s">
        <v>287</v>
      </c>
      <c r="V36" s="62" t="s">
        <v>287</v>
      </c>
      <c r="W36" s="63" t="s">
        <v>287</v>
      </c>
      <c r="X36" s="63" t="s">
        <v>287</v>
      </c>
      <c r="Y36" s="63" t="s">
        <v>287</v>
      </c>
      <c r="Z36" s="63" t="s">
        <v>287</v>
      </c>
      <c r="AA36" s="64" t="s">
        <v>287</v>
      </c>
      <c r="AB36" s="50" t="s">
        <v>287</v>
      </c>
      <c r="AC36" s="51" t="s">
        <v>287</v>
      </c>
      <c r="AD36" s="51" t="s">
        <v>287</v>
      </c>
      <c r="AE36" s="51" t="s">
        <v>287</v>
      </c>
      <c r="AF36" s="51" t="s">
        <v>287</v>
      </c>
      <c r="AG36" s="52" t="s">
        <v>287</v>
      </c>
      <c r="AH36" s="53" t="s">
        <v>287</v>
      </c>
      <c r="AI36" s="54" t="s">
        <v>287</v>
      </c>
      <c r="AJ36" s="54" t="s">
        <v>287</v>
      </c>
      <c r="AK36" s="54" t="s">
        <v>287</v>
      </c>
      <c r="AL36" s="54" t="s">
        <v>287</v>
      </c>
      <c r="AN36" s="319"/>
      <c r="AO36" s="320"/>
      <c r="AP36" s="320"/>
      <c r="AQ36" s="320"/>
      <c r="AR36" s="320"/>
      <c r="AS36" s="321"/>
      <c r="AT36" s="35"/>
      <c r="AU36" s="35"/>
    </row>
    <row r="37" spans="2:47" ht="16.5" hidden="1" thickBot="1">
      <c r="B37" s="339"/>
      <c r="C37" s="339"/>
      <c r="D37" s="340"/>
      <c r="E37" s="314"/>
      <c r="F37" s="315"/>
      <c r="G37" s="315"/>
      <c r="H37" s="315"/>
      <c r="I37" s="316"/>
      <c r="J37" s="62" t="s">
        <v>287</v>
      </c>
      <c r="K37" s="63" t="s">
        <v>287</v>
      </c>
      <c r="L37" s="63" t="s">
        <v>287</v>
      </c>
      <c r="M37" s="63" t="s">
        <v>287</v>
      </c>
      <c r="N37" s="63" t="s">
        <v>287</v>
      </c>
      <c r="O37" s="64" t="s">
        <v>287</v>
      </c>
      <c r="P37" s="62" t="s">
        <v>287</v>
      </c>
      <c r="Q37" s="63" t="s">
        <v>287</v>
      </c>
      <c r="R37" s="63" t="s">
        <v>287</v>
      </c>
      <c r="S37" s="63" t="s">
        <v>287</v>
      </c>
      <c r="T37" s="63" t="s">
        <v>287</v>
      </c>
      <c r="U37" s="64" t="s">
        <v>287</v>
      </c>
      <c r="V37" s="62" t="s">
        <v>287</v>
      </c>
      <c r="W37" s="63" t="s">
        <v>287</v>
      </c>
      <c r="X37" s="63" t="s">
        <v>287</v>
      </c>
      <c r="Y37" s="63" t="s">
        <v>287</v>
      </c>
      <c r="Z37" s="63" t="s">
        <v>287</v>
      </c>
      <c r="AA37" s="64" t="s">
        <v>287</v>
      </c>
      <c r="AB37" s="55" t="s">
        <v>287</v>
      </c>
      <c r="AC37" s="56" t="s">
        <v>287</v>
      </c>
      <c r="AD37" s="56" t="s">
        <v>287</v>
      </c>
      <c r="AE37" s="56" t="s">
        <v>287</v>
      </c>
      <c r="AF37" s="56" t="s">
        <v>287</v>
      </c>
      <c r="AG37" s="57" t="s">
        <v>287</v>
      </c>
      <c r="AH37" s="58" t="s">
        <v>287</v>
      </c>
      <c r="AI37" s="59" t="s">
        <v>287</v>
      </c>
      <c r="AJ37" s="59" t="s">
        <v>287</v>
      </c>
      <c r="AK37" s="59" t="s">
        <v>287</v>
      </c>
      <c r="AL37" s="59" t="s">
        <v>287</v>
      </c>
      <c r="AN37" s="322"/>
      <c r="AO37" s="323"/>
      <c r="AP37" s="323"/>
      <c r="AQ37" s="323"/>
      <c r="AR37" s="323"/>
      <c r="AS37" s="324"/>
      <c r="AT37" s="35"/>
      <c r="AU37" s="35"/>
    </row>
    <row r="38" spans="2:47" ht="15.75">
      <c r="B38" s="339"/>
      <c r="C38" s="339"/>
      <c r="D38" s="340"/>
      <c r="E38" s="307" t="s">
        <v>295</v>
      </c>
      <c r="F38" s="308"/>
      <c r="G38" s="308"/>
      <c r="H38" s="308"/>
      <c r="I38" s="308"/>
      <c r="J38" s="68" t="s">
        <v>287</v>
      </c>
      <c r="K38" s="69" t="s">
        <v>287</v>
      </c>
      <c r="L38" s="69" t="s">
        <v>287</v>
      </c>
      <c r="M38" s="69" t="s">
        <v>287</v>
      </c>
      <c r="N38" s="69" t="s">
        <v>287</v>
      </c>
      <c r="O38" s="70" t="s">
        <v>287</v>
      </c>
      <c r="P38" s="151" t="s">
        <v>287</v>
      </c>
      <c r="Q38" s="152" t="s">
        <v>287</v>
      </c>
      <c r="R38" s="152" t="s">
        <v>287</v>
      </c>
      <c r="S38" s="152" t="s">
        <v>287</v>
      </c>
      <c r="T38" s="152" t="s">
        <v>287</v>
      </c>
      <c r="U38" s="153" t="s">
        <v>287</v>
      </c>
      <c r="V38" s="151"/>
      <c r="W38" s="152"/>
      <c r="X38" s="60" t="s">
        <v>287</v>
      </c>
      <c r="Y38" s="60" t="s">
        <v>287</v>
      </c>
      <c r="Z38" s="60" t="s">
        <v>287</v>
      </c>
      <c r="AA38" s="61" t="s">
        <v>287</v>
      </c>
      <c r="AB38" s="45" t="s">
        <v>287</v>
      </c>
      <c r="AC38" s="46" t="s">
        <v>287</v>
      </c>
      <c r="AD38" s="46" t="s">
        <v>287</v>
      </c>
      <c r="AE38" s="46" t="s">
        <v>287</v>
      </c>
      <c r="AF38" s="46" t="s">
        <v>287</v>
      </c>
      <c r="AG38" s="47" t="s">
        <v>287</v>
      </c>
      <c r="AH38" s="48" t="s">
        <v>287</v>
      </c>
      <c r="AI38" s="49" t="s">
        <v>287</v>
      </c>
      <c r="AJ38" s="49" t="s">
        <v>287</v>
      </c>
      <c r="AK38" s="49" t="s">
        <v>287</v>
      </c>
      <c r="AL38" s="49" t="s">
        <v>287</v>
      </c>
      <c r="AN38" s="326" t="s">
        <v>296</v>
      </c>
      <c r="AO38" s="327"/>
      <c r="AP38" s="327"/>
      <c r="AQ38" s="327"/>
      <c r="AR38" s="327"/>
      <c r="AS38" s="327"/>
      <c r="AT38" s="325" t="s">
        <v>297</v>
      </c>
      <c r="AU38" s="334"/>
    </row>
    <row r="39" spans="2:47" ht="15.75">
      <c r="B39" s="339"/>
      <c r="C39" s="339"/>
      <c r="D39" s="340"/>
      <c r="E39" s="310"/>
      <c r="F39" s="311"/>
      <c r="G39" s="311"/>
      <c r="H39" s="311"/>
      <c r="I39" s="311"/>
      <c r="J39" s="71" t="s">
        <v>287</v>
      </c>
      <c r="K39" s="72" t="s">
        <v>287</v>
      </c>
      <c r="L39" s="72" t="s">
        <v>287</v>
      </c>
      <c r="M39" s="72" t="s">
        <v>287</v>
      </c>
      <c r="N39" s="72" t="s">
        <v>287</v>
      </c>
      <c r="O39" s="73" t="s">
        <v>287</v>
      </c>
      <c r="P39" s="154" t="s">
        <v>287</v>
      </c>
      <c r="Q39" s="155" t="s">
        <v>287</v>
      </c>
      <c r="R39" s="155" t="s">
        <v>287</v>
      </c>
      <c r="S39" s="155" t="s">
        <v>287</v>
      </c>
      <c r="T39" s="155" t="s">
        <v>287</v>
      </c>
      <c r="U39" s="156" t="s">
        <v>287</v>
      </c>
      <c r="V39" s="154" t="s">
        <v>287</v>
      </c>
      <c r="W39" s="155" t="s">
        <v>287</v>
      </c>
      <c r="X39" s="63" t="s">
        <v>287</v>
      </c>
      <c r="Y39" s="63" t="s">
        <v>287</v>
      </c>
      <c r="Z39" s="63" t="s">
        <v>287</v>
      </c>
      <c r="AA39" s="64" t="s">
        <v>287</v>
      </c>
      <c r="AB39" s="50" t="s">
        <v>287</v>
      </c>
      <c r="AC39" s="51" t="s">
        <v>287</v>
      </c>
      <c r="AD39" s="51" t="s">
        <v>287</v>
      </c>
      <c r="AE39" s="51" t="s">
        <v>287</v>
      </c>
      <c r="AF39" s="51" t="s">
        <v>287</v>
      </c>
      <c r="AG39" s="52" t="s">
        <v>287</v>
      </c>
      <c r="AH39" s="53" t="s">
        <v>287</v>
      </c>
      <c r="AI39" s="54" t="s">
        <v>287</v>
      </c>
      <c r="AJ39" s="54" t="s">
        <v>287</v>
      </c>
      <c r="AK39" s="54" t="s">
        <v>287</v>
      </c>
      <c r="AL39" s="54" t="s">
        <v>287</v>
      </c>
      <c r="AN39" s="328"/>
      <c r="AO39" s="329"/>
      <c r="AP39" s="329"/>
      <c r="AQ39" s="329"/>
      <c r="AR39" s="329"/>
      <c r="AS39" s="329"/>
      <c r="AT39" s="334"/>
      <c r="AU39" s="334"/>
    </row>
    <row r="40" spans="2:47" ht="15.75">
      <c r="B40" s="339"/>
      <c r="C40" s="339"/>
      <c r="D40" s="340"/>
      <c r="E40" s="313"/>
      <c r="F40" s="311"/>
      <c r="G40" s="311"/>
      <c r="H40" s="311"/>
      <c r="I40" s="311"/>
      <c r="J40" s="71" t="s">
        <v>287</v>
      </c>
      <c r="K40" s="72" t="s">
        <v>287</v>
      </c>
      <c r="L40" s="72" t="s">
        <v>287</v>
      </c>
      <c r="M40" s="72" t="s">
        <v>287</v>
      </c>
      <c r="N40" s="72" t="s">
        <v>287</v>
      </c>
      <c r="O40" s="73" t="s">
        <v>287</v>
      </c>
      <c r="P40" s="154" t="s">
        <v>287</v>
      </c>
      <c r="Q40" s="155" t="s">
        <v>287</v>
      </c>
      <c r="R40" s="155" t="s">
        <v>287</v>
      </c>
      <c r="S40" s="155" t="s">
        <v>287</v>
      </c>
      <c r="T40" s="155" t="s">
        <v>287</v>
      </c>
      <c r="U40" s="156" t="s">
        <v>287</v>
      </c>
      <c r="V40" s="154" t="s">
        <v>287</v>
      </c>
      <c r="W40" s="155" t="s">
        <v>287</v>
      </c>
      <c r="X40" s="63" t="s">
        <v>287</v>
      </c>
      <c r="Y40" s="63" t="s">
        <v>287</v>
      </c>
      <c r="Z40" s="63" t="s">
        <v>287</v>
      </c>
      <c r="AA40" s="64" t="s">
        <v>287</v>
      </c>
      <c r="AB40" s="50" t="s">
        <v>287</v>
      </c>
      <c r="AC40" s="51" t="s">
        <v>287</v>
      </c>
      <c r="AD40" s="51" t="s">
        <v>287</v>
      </c>
      <c r="AE40" s="51" t="s">
        <v>287</v>
      </c>
      <c r="AF40" s="51" t="s">
        <v>287</v>
      </c>
      <c r="AG40" s="52" t="s">
        <v>287</v>
      </c>
      <c r="AH40" s="53" t="s">
        <v>287</v>
      </c>
      <c r="AI40" s="54" t="s">
        <v>287</v>
      </c>
      <c r="AJ40" s="54" t="s">
        <v>287</v>
      </c>
      <c r="AK40" s="54" t="s">
        <v>287</v>
      </c>
      <c r="AL40" s="54" t="s">
        <v>287</v>
      </c>
      <c r="AN40" s="328"/>
      <c r="AO40" s="329"/>
      <c r="AP40" s="329"/>
      <c r="AQ40" s="329"/>
      <c r="AR40" s="329"/>
      <c r="AS40" s="329"/>
      <c r="AT40" s="334"/>
      <c r="AU40" s="334"/>
    </row>
    <row r="41" spans="2:47" ht="15.75">
      <c r="B41" s="339"/>
      <c r="C41" s="339"/>
      <c r="D41" s="340"/>
      <c r="E41" s="313"/>
      <c r="F41" s="311"/>
      <c r="G41" s="311"/>
      <c r="H41" s="311"/>
      <c r="I41" s="311"/>
      <c r="J41" s="71" t="s">
        <v>287</v>
      </c>
      <c r="K41" s="72" t="s">
        <v>287</v>
      </c>
      <c r="L41" s="72" t="s">
        <v>287</v>
      </c>
      <c r="M41" s="72" t="s">
        <v>287</v>
      </c>
      <c r="N41" s="72" t="s">
        <v>287</v>
      </c>
      <c r="O41" s="73" t="s">
        <v>287</v>
      </c>
      <c r="P41" s="154" t="s">
        <v>287</v>
      </c>
      <c r="Q41" s="155" t="s">
        <v>287</v>
      </c>
      <c r="R41" s="155" t="s">
        <v>287</v>
      </c>
      <c r="S41" s="155" t="s">
        <v>287</v>
      </c>
      <c r="T41" s="155" t="s">
        <v>287</v>
      </c>
      <c r="U41" s="156" t="s">
        <v>287</v>
      </c>
      <c r="V41" s="154" t="s">
        <v>287</v>
      </c>
      <c r="W41" s="155" t="s">
        <v>287</v>
      </c>
      <c r="X41" s="63" t="s">
        <v>287</v>
      </c>
      <c r="Y41" s="63" t="s">
        <v>287</v>
      </c>
      <c r="Z41" s="63" t="s">
        <v>287</v>
      </c>
      <c r="AA41" s="64" t="s">
        <v>287</v>
      </c>
      <c r="AB41" s="50" t="s">
        <v>287</v>
      </c>
      <c r="AC41" s="51" t="s">
        <v>287</v>
      </c>
      <c r="AD41" s="51" t="s">
        <v>287</v>
      </c>
      <c r="AE41" s="51" t="s">
        <v>287</v>
      </c>
      <c r="AF41" s="51" t="s">
        <v>287</v>
      </c>
      <c r="AG41" s="52" t="s">
        <v>287</v>
      </c>
      <c r="AH41" s="53" t="s">
        <v>287</v>
      </c>
      <c r="AI41" s="54" t="s">
        <v>287</v>
      </c>
      <c r="AJ41" s="54" t="s">
        <v>287</v>
      </c>
      <c r="AK41" s="54" t="s">
        <v>287</v>
      </c>
      <c r="AL41" s="54" t="s">
        <v>287</v>
      </c>
      <c r="AN41" s="328"/>
      <c r="AO41" s="329"/>
      <c r="AP41" s="329"/>
      <c r="AQ41" s="329"/>
      <c r="AR41" s="329"/>
      <c r="AS41" s="329"/>
      <c r="AT41" s="334"/>
      <c r="AU41" s="334"/>
    </row>
    <row r="42" spans="2:47" ht="15.75">
      <c r="B42" s="339"/>
      <c r="C42" s="339"/>
      <c r="D42" s="340"/>
      <c r="E42" s="313"/>
      <c r="F42" s="311"/>
      <c r="G42" s="311"/>
      <c r="H42" s="311"/>
      <c r="I42" s="311"/>
      <c r="J42" s="71" t="s">
        <v>287</v>
      </c>
      <c r="K42" s="72" t="s">
        <v>287</v>
      </c>
      <c r="L42" s="72" t="s">
        <v>287</v>
      </c>
      <c r="M42" s="72" t="s">
        <v>287</v>
      </c>
      <c r="N42" s="72" t="s">
        <v>287</v>
      </c>
      <c r="O42" s="73" t="s">
        <v>287</v>
      </c>
      <c r="P42" s="154" t="s">
        <v>287</v>
      </c>
      <c r="Q42" s="155" t="s">
        <v>287</v>
      </c>
      <c r="R42" s="155" t="s">
        <v>287</v>
      </c>
      <c r="S42" s="155" t="s">
        <v>287</v>
      </c>
      <c r="T42" s="155" t="s">
        <v>287</v>
      </c>
      <c r="U42" s="156" t="s">
        <v>287</v>
      </c>
      <c r="V42" s="154" t="s">
        <v>287</v>
      </c>
      <c r="W42" s="155" t="s">
        <v>287</v>
      </c>
      <c r="X42" s="63" t="s">
        <v>287</v>
      </c>
      <c r="Y42" s="63" t="s">
        <v>287</v>
      </c>
      <c r="Z42" s="63" t="s">
        <v>287</v>
      </c>
      <c r="AA42" s="64" t="s">
        <v>287</v>
      </c>
      <c r="AB42" s="50" t="s">
        <v>287</v>
      </c>
      <c r="AC42" s="51" t="s">
        <v>287</v>
      </c>
      <c r="AD42" s="51" t="s">
        <v>287</v>
      </c>
      <c r="AE42" s="51" t="s">
        <v>287</v>
      </c>
      <c r="AF42" s="51" t="s">
        <v>287</v>
      </c>
      <c r="AG42" s="52" t="s">
        <v>287</v>
      </c>
      <c r="AH42" s="53" t="s">
        <v>287</v>
      </c>
      <c r="AI42" s="54" t="s">
        <v>287</v>
      </c>
      <c r="AJ42" s="54" t="s">
        <v>287</v>
      </c>
      <c r="AK42" s="54" t="s">
        <v>287</v>
      </c>
      <c r="AL42" s="54" t="s">
        <v>287</v>
      </c>
      <c r="AN42" s="328"/>
      <c r="AO42" s="329"/>
      <c r="AP42" s="329"/>
      <c r="AQ42" s="329"/>
      <c r="AR42" s="329"/>
      <c r="AS42" s="329"/>
      <c r="AT42" s="334"/>
      <c r="AU42" s="334"/>
    </row>
    <row r="43" spans="2:47" ht="15.75">
      <c r="B43" s="339"/>
      <c r="C43" s="339"/>
      <c r="D43" s="340"/>
      <c r="E43" s="313"/>
      <c r="F43" s="311"/>
      <c r="G43" s="311"/>
      <c r="H43" s="311"/>
      <c r="I43" s="311"/>
      <c r="J43" s="71" t="s">
        <v>287</v>
      </c>
      <c r="K43" s="72" t="s">
        <v>287</v>
      </c>
      <c r="L43" s="72" t="s">
        <v>287</v>
      </c>
      <c r="M43" s="72" t="s">
        <v>287</v>
      </c>
      <c r="N43" s="72" t="s">
        <v>287</v>
      </c>
      <c r="O43" s="73" t="s">
        <v>287</v>
      </c>
      <c r="P43" s="154" t="s">
        <v>287</v>
      </c>
      <c r="Q43" s="155" t="s">
        <v>287</v>
      </c>
      <c r="R43" s="155" t="s">
        <v>287</v>
      </c>
      <c r="S43" s="155" t="s">
        <v>287</v>
      </c>
      <c r="T43" s="155" t="s">
        <v>287</v>
      </c>
      <c r="U43" s="156" t="s">
        <v>287</v>
      </c>
      <c r="V43" s="154" t="s">
        <v>287</v>
      </c>
      <c r="W43" s="155" t="s">
        <v>287</v>
      </c>
      <c r="X43" s="63" t="s">
        <v>287</v>
      </c>
      <c r="Y43" s="63" t="s">
        <v>287</v>
      </c>
      <c r="Z43" s="63" t="s">
        <v>287</v>
      </c>
      <c r="AA43" s="64" t="s">
        <v>287</v>
      </c>
      <c r="AB43" s="50" t="s">
        <v>287</v>
      </c>
      <c r="AC43" s="51" t="s">
        <v>287</v>
      </c>
      <c r="AD43" s="51" t="s">
        <v>287</v>
      </c>
      <c r="AE43" s="51" t="s">
        <v>287</v>
      </c>
      <c r="AF43" s="51" t="s">
        <v>287</v>
      </c>
      <c r="AG43" s="52" t="s">
        <v>287</v>
      </c>
      <c r="AH43" s="53" t="s">
        <v>287</v>
      </c>
      <c r="AI43" s="54" t="s">
        <v>287</v>
      </c>
      <c r="AJ43" s="54" t="s">
        <v>287</v>
      </c>
      <c r="AK43" s="54" t="s">
        <v>287</v>
      </c>
      <c r="AL43" s="54" t="s">
        <v>287</v>
      </c>
      <c r="AN43" s="328"/>
      <c r="AO43" s="329"/>
      <c r="AP43" s="329"/>
      <c r="AQ43" s="329"/>
      <c r="AR43" s="329"/>
      <c r="AS43" s="329"/>
      <c r="AT43" s="334"/>
      <c r="AU43" s="334"/>
    </row>
    <row r="44" spans="2:47" ht="15.75">
      <c r="B44" s="339"/>
      <c r="C44" s="339"/>
      <c r="D44" s="340"/>
      <c r="E44" s="313"/>
      <c r="F44" s="311"/>
      <c r="G44" s="311"/>
      <c r="H44" s="311"/>
      <c r="I44" s="311"/>
      <c r="J44" s="71" t="s">
        <v>287</v>
      </c>
      <c r="K44" s="72" t="s">
        <v>287</v>
      </c>
      <c r="L44" s="72" t="s">
        <v>287</v>
      </c>
      <c r="M44" s="72" t="s">
        <v>287</v>
      </c>
      <c r="N44" s="72" t="s">
        <v>287</v>
      </c>
      <c r="O44" s="73" t="s">
        <v>287</v>
      </c>
      <c r="P44" s="154" t="s">
        <v>287</v>
      </c>
      <c r="Q44" s="155" t="s">
        <v>287</v>
      </c>
      <c r="R44" s="155" t="s">
        <v>287</v>
      </c>
      <c r="S44" s="155" t="s">
        <v>287</v>
      </c>
      <c r="T44" s="155" t="s">
        <v>287</v>
      </c>
      <c r="U44" s="156" t="s">
        <v>287</v>
      </c>
      <c r="V44" s="154" t="s">
        <v>287</v>
      </c>
      <c r="W44" s="155" t="s">
        <v>287</v>
      </c>
      <c r="X44" s="63" t="s">
        <v>287</v>
      </c>
      <c r="Y44" s="63" t="s">
        <v>287</v>
      </c>
      <c r="Z44" s="63" t="s">
        <v>287</v>
      </c>
      <c r="AA44" s="64" t="s">
        <v>287</v>
      </c>
      <c r="AB44" s="50" t="s">
        <v>287</v>
      </c>
      <c r="AC44" s="51" t="s">
        <v>287</v>
      </c>
      <c r="AD44" s="51" t="s">
        <v>287</v>
      </c>
      <c r="AE44" s="51" t="s">
        <v>287</v>
      </c>
      <c r="AF44" s="51" t="s">
        <v>287</v>
      </c>
      <c r="AG44" s="52" t="s">
        <v>287</v>
      </c>
      <c r="AH44" s="53" t="s">
        <v>287</v>
      </c>
      <c r="AI44" s="54" t="s">
        <v>287</v>
      </c>
      <c r="AJ44" s="54" t="s">
        <v>287</v>
      </c>
      <c r="AK44" s="54" t="s">
        <v>287</v>
      </c>
      <c r="AL44" s="54" t="s">
        <v>287</v>
      </c>
      <c r="AN44" s="328"/>
      <c r="AO44" s="329"/>
      <c r="AP44" s="329"/>
      <c r="AQ44" s="329"/>
      <c r="AR44" s="329"/>
      <c r="AS44" s="329"/>
      <c r="AT44" s="334"/>
      <c r="AU44" s="334"/>
    </row>
    <row r="45" spans="2:47" ht="3" customHeight="1" thickBot="1">
      <c r="B45" s="339"/>
      <c r="C45" s="339"/>
      <c r="D45" s="340"/>
      <c r="E45" s="313"/>
      <c r="F45" s="311"/>
      <c r="G45" s="311"/>
      <c r="H45" s="311"/>
      <c r="I45" s="311"/>
      <c r="J45" s="71" t="s">
        <v>287</v>
      </c>
      <c r="K45" s="72" t="s">
        <v>287</v>
      </c>
      <c r="L45" s="72" t="s">
        <v>287</v>
      </c>
      <c r="M45" s="72" t="s">
        <v>287</v>
      </c>
      <c r="N45" s="72" t="s">
        <v>287</v>
      </c>
      <c r="O45" s="73" t="s">
        <v>287</v>
      </c>
      <c r="P45" s="154" t="s">
        <v>287</v>
      </c>
      <c r="Q45" s="155" t="s">
        <v>287</v>
      </c>
      <c r="R45" s="155" t="s">
        <v>287</v>
      </c>
      <c r="S45" s="155" t="s">
        <v>287</v>
      </c>
      <c r="T45" s="155" t="s">
        <v>287</v>
      </c>
      <c r="U45" s="156" t="s">
        <v>287</v>
      </c>
      <c r="V45" s="154" t="s">
        <v>287</v>
      </c>
      <c r="W45" s="155" t="s">
        <v>287</v>
      </c>
      <c r="X45" s="63" t="s">
        <v>287</v>
      </c>
      <c r="Y45" s="63" t="s">
        <v>287</v>
      </c>
      <c r="Z45" s="63" t="s">
        <v>287</v>
      </c>
      <c r="AA45" s="64" t="s">
        <v>287</v>
      </c>
      <c r="AB45" s="50" t="s">
        <v>287</v>
      </c>
      <c r="AC45" s="51" t="s">
        <v>287</v>
      </c>
      <c r="AD45" s="51" t="s">
        <v>287</v>
      </c>
      <c r="AE45" s="51" t="s">
        <v>287</v>
      </c>
      <c r="AF45" s="51" t="s">
        <v>287</v>
      </c>
      <c r="AG45" s="52" t="s">
        <v>287</v>
      </c>
      <c r="AH45" s="53" t="s">
        <v>287</v>
      </c>
      <c r="AI45" s="54" t="s">
        <v>287</v>
      </c>
      <c r="AJ45" s="54" t="s">
        <v>287</v>
      </c>
      <c r="AK45" s="54" t="s">
        <v>287</v>
      </c>
      <c r="AL45" s="54" t="s">
        <v>287</v>
      </c>
      <c r="AN45" s="328"/>
      <c r="AO45" s="329"/>
      <c r="AP45" s="329"/>
      <c r="AQ45" s="329"/>
      <c r="AR45" s="329"/>
      <c r="AS45" s="330"/>
      <c r="AT45" s="35"/>
      <c r="AU45" s="35"/>
    </row>
    <row r="46" spans="2:47" ht="16.5" hidden="1" thickBot="1">
      <c r="B46" s="339"/>
      <c r="C46" s="339"/>
      <c r="D46" s="340"/>
      <c r="E46" s="313"/>
      <c r="F46" s="311"/>
      <c r="G46" s="311"/>
      <c r="H46" s="311"/>
      <c r="I46" s="311"/>
      <c r="J46" s="71" t="s">
        <v>287</v>
      </c>
      <c r="K46" s="72" t="s">
        <v>287</v>
      </c>
      <c r="L46" s="72" t="s">
        <v>287</v>
      </c>
      <c r="M46" s="72" t="s">
        <v>287</v>
      </c>
      <c r="N46" s="72" t="s">
        <v>287</v>
      </c>
      <c r="O46" s="73" t="s">
        <v>287</v>
      </c>
      <c r="P46" s="62" t="s">
        <v>287</v>
      </c>
      <c r="Q46" s="63" t="s">
        <v>287</v>
      </c>
      <c r="R46" s="63" t="s">
        <v>287</v>
      </c>
      <c r="S46" s="63" t="s">
        <v>287</v>
      </c>
      <c r="T46" s="63" t="s">
        <v>287</v>
      </c>
      <c r="U46" s="64" t="s">
        <v>287</v>
      </c>
      <c r="V46" s="62" t="s">
        <v>287</v>
      </c>
      <c r="W46" s="63" t="s">
        <v>287</v>
      </c>
      <c r="X46" s="63" t="s">
        <v>287</v>
      </c>
      <c r="Y46" s="63" t="s">
        <v>287</v>
      </c>
      <c r="Z46" s="63" t="s">
        <v>287</v>
      </c>
      <c r="AA46" s="64" t="s">
        <v>287</v>
      </c>
      <c r="AB46" s="50" t="s">
        <v>287</v>
      </c>
      <c r="AC46" s="51" t="s">
        <v>287</v>
      </c>
      <c r="AD46" s="51" t="s">
        <v>287</v>
      </c>
      <c r="AE46" s="51" t="s">
        <v>287</v>
      </c>
      <c r="AF46" s="51" t="s">
        <v>287</v>
      </c>
      <c r="AG46" s="52" t="s">
        <v>287</v>
      </c>
      <c r="AH46" s="53" t="s">
        <v>287</v>
      </c>
      <c r="AI46" s="54" t="s">
        <v>287</v>
      </c>
      <c r="AJ46" s="54" t="s">
        <v>287</v>
      </c>
      <c r="AK46" s="54" t="s">
        <v>287</v>
      </c>
      <c r="AL46" s="54" t="s">
        <v>287</v>
      </c>
      <c r="AN46" s="328"/>
      <c r="AO46" s="329"/>
      <c r="AP46" s="329"/>
      <c r="AQ46" s="329"/>
      <c r="AR46" s="329"/>
      <c r="AS46" s="330"/>
    </row>
    <row r="47" spans="2:47" ht="16.5" hidden="1" thickBot="1">
      <c r="B47" s="339"/>
      <c r="C47" s="339"/>
      <c r="D47" s="340"/>
      <c r="E47" s="314"/>
      <c r="F47" s="315"/>
      <c r="G47" s="315"/>
      <c r="H47" s="315"/>
      <c r="I47" s="315"/>
      <c r="J47" s="74" t="s">
        <v>287</v>
      </c>
      <c r="K47" s="75" t="s">
        <v>287</v>
      </c>
      <c r="L47" s="75" t="s">
        <v>287</v>
      </c>
      <c r="M47" s="75" t="s">
        <v>287</v>
      </c>
      <c r="N47" s="75" t="s">
        <v>287</v>
      </c>
      <c r="O47" s="76" t="s">
        <v>287</v>
      </c>
      <c r="P47" s="62" t="s">
        <v>287</v>
      </c>
      <c r="Q47" s="63" t="s">
        <v>287</v>
      </c>
      <c r="R47" s="63" t="s">
        <v>287</v>
      </c>
      <c r="S47" s="63" t="s">
        <v>287</v>
      </c>
      <c r="T47" s="63" t="s">
        <v>287</v>
      </c>
      <c r="U47" s="64" t="s">
        <v>287</v>
      </c>
      <c r="V47" s="65" t="s">
        <v>287</v>
      </c>
      <c r="W47" s="66" t="s">
        <v>287</v>
      </c>
      <c r="X47" s="66" t="s">
        <v>287</v>
      </c>
      <c r="Y47" s="66" t="s">
        <v>287</v>
      </c>
      <c r="Z47" s="66" t="s">
        <v>287</v>
      </c>
      <c r="AA47" s="67" t="s">
        <v>287</v>
      </c>
      <c r="AB47" s="55" t="s">
        <v>287</v>
      </c>
      <c r="AC47" s="56" t="s">
        <v>287</v>
      </c>
      <c r="AD47" s="56" t="s">
        <v>287</v>
      </c>
      <c r="AE47" s="56" t="s">
        <v>287</v>
      </c>
      <c r="AF47" s="56" t="s">
        <v>287</v>
      </c>
      <c r="AG47" s="57" t="s">
        <v>287</v>
      </c>
      <c r="AH47" s="58" t="s">
        <v>287</v>
      </c>
      <c r="AI47" s="59" t="s">
        <v>287</v>
      </c>
      <c r="AJ47" s="59" t="s">
        <v>287</v>
      </c>
      <c r="AK47" s="59" t="s">
        <v>287</v>
      </c>
      <c r="AL47" s="59" t="s">
        <v>287</v>
      </c>
      <c r="AN47" s="331"/>
      <c r="AO47" s="332"/>
      <c r="AP47" s="332"/>
      <c r="AQ47" s="332"/>
      <c r="AR47" s="332"/>
      <c r="AS47" s="333"/>
    </row>
    <row r="48" spans="2:47" ht="23.25">
      <c r="B48" s="339"/>
      <c r="C48" s="339"/>
      <c r="D48" s="340"/>
      <c r="E48" s="307" t="s">
        <v>298</v>
      </c>
      <c r="F48" s="308"/>
      <c r="G48" s="308"/>
      <c r="H48" s="308"/>
      <c r="I48" s="309"/>
      <c r="J48" s="68" t="s">
        <v>287</v>
      </c>
      <c r="K48" s="69" t="s">
        <v>287</v>
      </c>
      <c r="L48" s="69" t="s">
        <v>287</v>
      </c>
      <c r="M48" s="69" t="s">
        <v>287</v>
      </c>
      <c r="N48" s="69" t="s">
        <v>287</v>
      </c>
      <c r="O48" s="70" t="s">
        <v>287</v>
      </c>
      <c r="P48" s="68" t="s">
        <v>287</v>
      </c>
      <c r="Q48" s="69" t="s">
        <v>287</v>
      </c>
      <c r="R48" s="69" t="s">
        <v>287</v>
      </c>
      <c r="S48" s="69" t="s">
        <v>287</v>
      </c>
      <c r="T48" s="69" t="s">
        <v>287</v>
      </c>
      <c r="U48" s="70" t="s">
        <v>287</v>
      </c>
      <c r="V48" s="151" t="s">
        <v>287</v>
      </c>
      <c r="W48" s="160" t="s">
        <v>287</v>
      </c>
      <c r="X48" s="60" t="s">
        <v>287</v>
      </c>
      <c r="Y48" s="60" t="s">
        <v>287</v>
      </c>
      <c r="Z48" s="60" t="s">
        <v>287</v>
      </c>
      <c r="AA48" s="61" t="s">
        <v>287</v>
      </c>
      <c r="AB48" s="45" t="s">
        <v>287</v>
      </c>
      <c r="AC48" s="46" t="s">
        <v>287</v>
      </c>
      <c r="AD48" s="46" t="s">
        <v>287</v>
      </c>
      <c r="AE48" s="46" t="s">
        <v>287</v>
      </c>
      <c r="AF48" s="46" t="s">
        <v>287</v>
      </c>
      <c r="AG48" s="47" t="s">
        <v>287</v>
      </c>
      <c r="AH48" s="48" t="s">
        <v>287</v>
      </c>
      <c r="AI48" s="49" t="s">
        <v>287</v>
      </c>
      <c r="AJ48" s="49" t="s">
        <v>287</v>
      </c>
      <c r="AK48" s="49" t="s">
        <v>287</v>
      </c>
      <c r="AL48" s="49" t="s">
        <v>287</v>
      </c>
    </row>
    <row r="49" spans="2:38" ht="15.75">
      <c r="B49" s="339"/>
      <c r="C49" s="339"/>
      <c r="D49" s="340"/>
      <c r="E49" s="310"/>
      <c r="F49" s="311"/>
      <c r="G49" s="311"/>
      <c r="H49" s="311"/>
      <c r="I49" s="312"/>
      <c r="J49" s="71" t="s">
        <v>287</v>
      </c>
      <c r="K49" s="72" t="s">
        <v>287</v>
      </c>
      <c r="L49" s="72" t="s">
        <v>287</v>
      </c>
      <c r="M49" s="72" t="s">
        <v>287</v>
      </c>
      <c r="N49" s="72" t="s">
        <v>287</v>
      </c>
      <c r="O49" s="73" t="s">
        <v>287</v>
      </c>
      <c r="P49" s="71" t="s">
        <v>287</v>
      </c>
      <c r="Q49" s="72" t="s">
        <v>287</v>
      </c>
      <c r="R49" s="72" t="s">
        <v>287</v>
      </c>
      <c r="S49" s="72" t="s">
        <v>287</v>
      </c>
      <c r="T49" s="72" t="s">
        <v>287</v>
      </c>
      <c r="U49" s="73" t="s">
        <v>287</v>
      </c>
      <c r="V49" s="154" t="s">
        <v>287</v>
      </c>
      <c r="W49" s="155" t="s">
        <v>287</v>
      </c>
      <c r="X49" s="63" t="s">
        <v>287</v>
      </c>
      <c r="Y49" s="63" t="s">
        <v>287</v>
      </c>
      <c r="Z49" s="63" t="s">
        <v>287</v>
      </c>
      <c r="AA49" s="64" t="s">
        <v>287</v>
      </c>
      <c r="AB49" s="50" t="s">
        <v>287</v>
      </c>
      <c r="AC49" s="51" t="s">
        <v>287</v>
      </c>
      <c r="AD49" s="51" t="s">
        <v>287</v>
      </c>
      <c r="AE49" s="51" t="s">
        <v>287</v>
      </c>
      <c r="AF49" s="51" t="s">
        <v>287</v>
      </c>
      <c r="AG49" s="52" t="s">
        <v>287</v>
      </c>
      <c r="AH49" s="53" t="s">
        <v>287</v>
      </c>
      <c r="AI49" s="54" t="s">
        <v>287</v>
      </c>
      <c r="AJ49" s="54" t="s">
        <v>287</v>
      </c>
      <c r="AK49" s="54" t="s">
        <v>287</v>
      </c>
      <c r="AL49" s="54" t="s">
        <v>287</v>
      </c>
    </row>
    <row r="50" spans="2:38" ht="15.75">
      <c r="B50" s="339"/>
      <c r="C50" s="339"/>
      <c r="D50" s="340"/>
      <c r="E50" s="310"/>
      <c r="F50" s="311"/>
      <c r="G50" s="311"/>
      <c r="H50" s="311"/>
      <c r="I50" s="312"/>
      <c r="J50" s="71" t="s">
        <v>287</v>
      </c>
      <c r="K50" s="72" t="s">
        <v>287</v>
      </c>
      <c r="L50" s="72" t="s">
        <v>287</v>
      </c>
      <c r="M50" s="72" t="s">
        <v>287</v>
      </c>
      <c r="N50" s="72" t="s">
        <v>287</v>
      </c>
      <c r="O50" s="73" t="s">
        <v>287</v>
      </c>
      <c r="P50" s="71" t="s">
        <v>287</v>
      </c>
      <c r="Q50" s="72" t="s">
        <v>287</v>
      </c>
      <c r="R50" s="72" t="s">
        <v>287</v>
      </c>
      <c r="S50" s="72" t="s">
        <v>287</v>
      </c>
      <c r="T50" s="72" t="s">
        <v>287</v>
      </c>
      <c r="U50" s="73" t="s">
        <v>287</v>
      </c>
      <c r="V50" s="154" t="s">
        <v>287</v>
      </c>
      <c r="W50" s="155" t="s">
        <v>287</v>
      </c>
      <c r="X50" s="63" t="s">
        <v>287</v>
      </c>
      <c r="Y50" s="63" t="s">
        <v>287</v>
      </c>
      <c r="Z50" s="63" t="s">
        <v>287</v>
      </c>
      <c r="AA50" s="64" t="s">
        <v>287</v>
      </c>
      <c r="AB50" s="50" t="s">
        <v>287</v>
      </c>
      <c r="AC50" s="51" t="s">
        <v>287</v>
      </c>
      <c r="AD50" s="51" t="s">
        <v>287</v>
      </c>
      <c r="AE50" s="51" t="s">
        <v>287</v>
      </c>
      <c r="AF50" s="51" t="s">
        <v>287</v>
      </c>
      <c r="AG50" s="52" t="s">
        <v>287</v>
      </c>
      <c r="AH50" s="53" t="s">
        <v>287</v>
      </c>
      <c r="AI50" s="54" t="s">
        <v>287</v>
      </c>
      <c r="AJ50" s="54" t="s">
        <v>287</v>
      </c>
      <c r="AK50" s="54" t="s">
        <v>287</v>
      </c>
      <c r="AL50" s="54" t="s">
        <v>287</v>
      </c>
    </row>
    <row r="51" spans="2:38" ht="15.75">
      <c r="B51" s="339"/>
      <c r="C51" s="339"/>
      <c r="D51" s="340"/>
      <c r="E51" s="313"/>
      <c r="F51" s="311"/>
      <c r="G51" s="311"/>
      <c r="H51" s="311"/>
      <c r="I51" s="312"/>
      <c r="J51" s="71" t="s">
        <v>287</v>
      </c>
      <c r="K51" s="72" t="s">
        <v>287</v>
      </c>
      <c r="L51" s="72" t="s">
        <v>287</v>
      </c>
      <c r="M51" s="72" t="s">
        <v>287</v>
      </c>
      <c r="N51" s="72" t="s">
        <v>287</v>
      </c>
      <c r="O51" s="73" t="s">
        <v>287</v>
      </c>
      <c r="P51" s="71" t="s">
        <v>287</v>
      </c>
      <c r="Q51" s="72" t="s">
        <v>287</v>
      </c>
      <c r="R51" s="72" t="s">
        <v>287</v>
      </c>
      <c r="S51" s="72" t="s">
        <v>287</v>
      </c>
      <c r="T51" s="72" t="s">
        <v>287</v>
      </c>
      <c r="U51" s="73" t="s">
        <v>287</v>
      </c>
      <c r="V51" s="154" t="s">
        <v>287</v>
      </c>
      <c r="W51" s="155" t="s">
        <v>287</v>
      </c>
      <c r="X51" s="63" t="s">
        <v>287</v>
      </c>
      <c r="Y51" s="63" t="s">
        <v>287</v>
      </c>
      <c r="Z51" s="63" t="s">
        <v>287</v>
      </c>
      <c r="AA51" s="64" t="s">
        <v>287</v>
      </c>
      <c r="AB51" s="50" t="s">
        <v>287</v>
      </c>
      <c r="AC51" s="51" t="s">
        <v>287</v>
      </c>
      <c r="AD51" s="51" t="s">
        <v>287</v>
      </c>
      <c r="AE51" s="51" t="s">
        <v>287</v>
      </c>
      <c r="AF51" s="51" t="s">
        <v>287</v>
      </c>
      <c r="AG51" s="52" t="s">
        <v>287</v>
      </c>
      <c r="AH51" s="53" t="s">
        <v>287</v>
      </c>
      <c r="AI51" s="54" t="s">
        <v>287</v>
      </c>
      <c r="AJ51" s="54" t="s">
        <v>287</v>
      </c>
      <c r="AK51" s="54" t="s">
        <v>287</v>
      </c>
      <c r="AL51" s="54" t="s">
        <v>287</v>
      </c>
    </row>
    <row r="52" spans="2:38" ht="15.75">
      <c r="B52" s="339"/>
      <c r="C52" s="339"/>
      <c r="D52" s="340"/>
      <c r="E52" s="313"/>
      <c r="F52" s="311"/>
      <c r="G52" s="311"/>
      <c r="H52" s="311"/>
      <c r="I52" s="312"/>
      <c r="J52" s="71" t="s">
        <v>287</v>
      </c>
      <c r="K52" s="72" t="s">
        <v>287</v>
      </c>
      <c r="L52" s="72" t="s">
        <v>287</v>
      </c>
      <c r="M52" s="72" t="s">
        <v>287</v>
      </c>
      <c r="N52" s="72" t="s">
        <v>287</v>
      </c>
      <c r="O52" s="73" t="s">
        <v>287</v>
      </c>
      <c r="P52" s="71" t="s">
        <v>287</v>
      </c>
      <c r="Q52" s="72" t="s">
        <v>287</v>
      </c>
      <c r="R52" s="72" t="s">
        <v>287</v>
      </c>
      <c r="S52" s="72" t="s">
        <v>287</v>
      </c>
      <c r="T52" s="72" t="s">
        <v>287</v>
      </c>
      <c r="U52" s="73" t="s">
        <v>287</v>
      </c>
      <c r="V52" s="154" t="s">
        <v>287</v>
      </c>
      <c r="W52" s="155" t="s">
        <v>287</v>
      </c>
      <c r="X52" s="63" t="s">
        <v>287</v>
      </c>
      <c r="Y52" s="63" t="s">
        <v>287</v>
      </c>
      <c r="Z52" s="63" t="s">
        <v>287</v>
      </c>
      <c r="AA52" s="64" t="s">
        <v>287</v>
      </c>
      <c r="AB52" s="50" t="s">
        <v>287</v>
      </c>
      <c r="AC52" s="51" t="s">
        <v>287</v>
      </c>
      <c r="AD52" s="51" t="s">
        <v>287</v>
      </c>
      <c r="AE52" s="51" t="s">
        <v>287</v>
      </c>
      <c r="AF52" s="51" t="s">
        <v>287</v>
      </c>
      <c r="AG52" s="52" t="s">
        <v>287</v>
      </c>
      <c r="AH52" s="53" t="s">
        <v>287</v>
      </c>
      <c r="AI52" s="54" t="s">
        <v>287</v>
      </c>
      <c r="AJ52" s="54" t="s">
        <v>287</v>
      </c>
      <c r="AK52" s="54" t="s">
        <v>287</v>
      </c>
      <c r="AL52" s="54" t="s">
        <v>287</v>
      </c>
    </row>
    <row r="53" spans="2:38" ht="5.25" customHeight="1">
      <c r="B53" s="339"/>
      <c r="C53" s="339"/>
      <c r="D53" s="340"/>
      <c r="E53" s="313"/>
      <c r="F53" s="311"/>
      <c r="G53" s="311"/>
      <c r="H53" s="311"/>
      <c r="I53" s="312"/>
      <c r="J53" s="71" t="s">
        <v>287</v>
      </c>
      <c r="K53" s="72" t="s">
        <v>287</v>
      </c>
      <c r="L53" s="72" t="s">
        <v>287</v>
      </c>
      <c r="M53" s="72" t="s">
        <v>287</v>
      </c>
      <c r="N53" s="72" t="s">
        <v>287</v>
      </c>
      <c r="O53" s="73" t="s">
        <v>287</v>
      </c>
      <c r="P53" s="71" t="s">
        <v>287</v>
      </c>
      <c r="Q53" s="72" t="s">
        <v>287</v>
      </c>
      <c r="R53" s="72" t="s">
        <v>287</v>
      </c>
      <c r="S53" s="72" t="s">
        <v>287</v>
      </c>
      <c r="T53" s="72" t="s">
        <v>287</v>
      </c>
      <c r="U53" s="73" t="s">
        <v>287</v>
      </c>
      <c r="V53" s="154" t="s">
        <v>287</v>
      </c>
      <c r="W53" s="155" t="s">
        <v>287</v>
      </c>
      <c r="X53" s="63" t="s">
        <v>287</v>
      </c>
      <c r="Y53" s="63" t="s">
        <v>287</v>
      </c>
      <c r="Z53" s="63" t="s">
        <v>287</v>
      </c>
      <c r="AA53" s="64" t="s">
        <v>287</v>
      </c>
      <c r="AB53" s="50" t="s">
        <v>287</v>
      </c>
      <c r="AC53" s="51" t="s">
        <v>287</v>
      </c>
      <c r="AD53" s="51" t="s">
        <v>287</v>
      </c>
      <c r="AE53" s="51" t="s">
        <v>287</v>
      </c>
      <c r="AF53" s="51" t="s">
        <v>287</v>
      </c>
      <c r="AG53" s="52" t="s">
        <v>287</v>
      </c>
      <c r="AH53" s="53" t="s">
        <v>287</v>
      </c>
      <c r="AI53" s="54" t="s">
        <v>287</v>
      </c>
      <c r="AJ53" s="54" t="s">
        <v>287</v>
      </c>
      <c r="AK53" s="54" t="s">
        <v>287</v>
      </c>
      <c r="AL53" s="54" t="s">
        <v>287</v>
      </c>
    </row>
    <row r="54" spans="2:38" ht="3" hidden="1" customHeight="1">
      <c r="B54" s="339"/>
      <c r="C54" s="339"/>
      <c r="D54" s="340"/>
      <c r="E54" s="313"/>
      <c r="F54" s="311"/>
      <c r="G54" s="311"/>
      <c r="H54" s="311"/>
      <c r="I54" s="312"/>
      <c r="J54" s="71" t="s">
        <v>287</v>
      </c>
      <c r="K54" s="72" t="s">
        <v>287</v>
      </c>
      <c r="L54" s="72" t="s">
        <v>287</v>
      </c>
      <c r="M54" s="72" t="s">
        <v>287</v>
      </c>
      <c r="N54" s="72" t="s">
        <v>287</v>
      </c>
      <c r="O54" s="73" t="s">
        <v>287</v>
      </c>
      <c r="P54" s="71" t="s">
        <v>287</v>
      </c>
      <c r="Q54" s="72" t="s">
        <v>287</v>
      </c>
      <c r="R54" s="72" t="s">
        <v>287</v>
      </c>
      <c r="S54" s="72" t="s">
        <v>287</v>
      </c>
      <c r="T54" s="72" t="s">
        <v>287</v>
      </c>
      <c r="U54" s="73" t="s">
        <v>287</v>
      </c>
      <c r="V54" s="154" t="s">
        <v>287</v>
      </c>
      <c r="W54" s="155" t="s">
        <v>287</v>
      </c>
      <c r="X54" s="63" t="s">
        <v>287</v>
      </c>
      <c r="Y54" s="63" t="s">
        <v>287</v>
      </c>
      <c r="Z54" s="63" t="s">
        <v>287</v>
      </c>
      <c r="AA54" s="64" t="s">
        <v>287</v>
      </c>
      <c r="AB54" s="50" t="s">
        <v>287</v>
      </c>
      <c r="AC54" s="51" t="s">
        <v>287</v>
      </c>
      <c r="AD54" s="51" t="s">
        <v>287</v>
      </c>
      <c r="AE54" s="51" t="s">
        <v>287</v>
      </c>
      <c r="AF54" s="51" t="s">
        <v>287</v>
      </c>
      <c r="AG54" s="52" t="s">
        <v>287</v>
      </c>
      <c r="AH54" s="53" t="s">
        <v>287</v>
      </c>
      <c r="AI54" s="54" t="s">
        <v>287</v>
      </c>
      <c r="AJ54" s="54" t="s">
        <v>287</v>
      </c>
      <c r="AK54" s="54" t="s">
        <v>287</v>
      </c>
      <c r="AL54" s="54" t="s">
        <v>287</v>
      </c>
    </row>
    <row r="55" spans="2:38" ht="15.75" hidden="1">
      <c r="B55" s="339"/>
      <c r="C55" s="339"/>
      <c r="D55" s="340"/>
      <c r="E55" s="313"/>
      <c r="F55" s="311"/>
      <c r="G55" s="311"/>
      <c r="H55" s="311"/>
      <c r="I55" s="312"/>
      <c r="J55" s="71" t="s">
        <v>287</v>
      </c>
      <c r="K55" s="72" t="s">
        <v>287</v>
      </c>
      <c r="L55" s="72" t="s">
        <v>287</v>
      </c>
      <c r="M55" s="72" t="s">
        <v>287</v>
      </c>
      <c r="N55" s="72" t="s">
        <v>287</v>
      </c>
      <c r="O55" s="73" t="s">
        <v>287</v>
      </c>
      <c r="P55" s="71" t="s">
        <v>287</v>
      </c>
      <c r="Q55" s="72" t="s">
        <v>287</v>
      </c>
      <c r="R55" s="72" t="s">
        <v>287</v>
      </c>
      <c r="S55" s="72" t="s">
        <v>287</v>
      </c>
      <c r="T55" s="72" t="s">
        <v>287</v>
      </c>
      <c r="U55" s="73" t="s">
        <v>287</v>
      </c>
      <c r="V55" s="154" t="s">
        <v>287</v>
      </c>
      <c r="W55" s="155" t="s">
        <v>287</v>
      </c>
      <c r="X55" s="63" t="s">
        <v>287</v>
      </c>
      <c r="Y55" s="63" t="s">
        <v>287</v>
      </c>
      <c r="Z55" s="63" t="s">
        <v>287</v>
      </c>
      <c r="AA55" s="64" t="s">
        <v>287</v>
      </c>
      <c r="AB55" s="50" t="s">
        <v>287</v>
      </c>
      <c r="AC55" s="51" t="s">
        <v>287</v>
      </c>
      <c r="AD55" s="51" t="s">
        <v>287</v>
      </c>
      <c r="AE55" s="51" t="s">
        <v>287</v>
      </c>
      <c r="AF55" s="51" t="s">
        <v>287</v>
      </c>
      <c r="AG55" s="52" t="s">
        <v>287</v>
      </c>
      <c r="AH55" s="53" t="s">
        <v>287</v>
      </c>
      <c r="AI55" s="54" t="s">
        <v>287</v>
      </c>
      <c r="AJ55" s="54" t="s">
        <v>287</v>
      </c>
      <c r="AK55" s="54" t="s">
        <v>287</v>
      </c>
      <c r="AL55" s="54" t="s">
        <v>287</v>
      </c>
    </row>
    <row r="56" spans="2:38" ht="15.75" hidden="1">
      <c r="B56" s="339"/>
      <c r="C56" s="339"/>
      <c r="D56" s="340"/>
      <c r="E56" s="313"/>
      <c r="F56" s="311"/>
      <c r="G56" s="311"/>
      <c r="H56" s="311"/>
      <c r="I56" s="312"/>
      <c r="J56" s="71" t="s">
        <v>287</v>
      </c>
      <c r="K56" s="72" t="s">
        <v>287</v>
      </c>
      <c r="L56" s="72" t="s">
        <v>287</v>
      </c>
      <c r="M56" s="72" t="s">
        <v>287</v>
      </c>
      <c r="N56" s="72" t="s">
        <v>287</v>
      </c>
      <c r="O56" s="73" t="s">
        <v>287</v>
      </c>
      <c r="P56" s="71" t="s">
        <v>287</v>
      </c>
      <c r="Q56" s="72" t="s">
        <v>287</v>
      </c>
      <c r="R56" s="72" t="s">
        <v>287</v>
      </c>
      <c r="S56" s="72" t="s">
        <v>287</v>
      </c>
      <c r="T56" s="72" t="s">
        <v>287</v>
      </c>
      <c r="U56" s="73" t="s">
        <v>287</v>
      </c>
      <c r="V56" s="154" t="s">
        <v>287</v>
      </c>
      <c r="W56" s="155" t="s">
        <v>287</v>
      </c>
      <c r="X56" s="63" t="s">
        <v>287</v>
      </c>
      <c r="Y56" s="63" t="s">
        <v>287</v>
      </c>
      <c r="Z56" s="63" t="s">
        <v>287</v>
      </c>
      <c r="AA56" s="64" t="s">
        <v>287</v>
      </c>
      <c r="AB56" s="50" t="s">
        <v>287</v>
      </c>
      <c r="AC56" s="51" t="s">
        <v>287</v>
      </c>
      <c r="AD56" s="51" t="s">
        <v>287</v>
      </c>
      <c r="AE56" s="51" t="s">
        <v>287</v>
      </c>
      <c r="AF56" s="51" t="s">
        <v>287</v>
      </c>
      <c r="AG56" s="52" t="s">
        <v>287</v>
      </c>
      <c r="AH56" s="53" t="s">
        <v>287</v>
      </c>
      <c r="AI56" s="54" t="s">
        <v>287</v>
      </c>
      <c r="AJ56" s="54" t="s">
        <v>287</v>
      </c>
      <c r="AK56" s="54" t="s">
        <v>287</v>
      </c>
      <c r="AL56" s="54" t="s">
        <v>287</v>
      </c>
    </row>
    <row r="57" spans="2:38" ht="16.5" thickBot="1">
      <c r="B57" s="339"/>
      <c r="C57" s="339"/>
      <c r="D57" s="340"/>
      <c r="E57" s="314"/>
      <c r="F57" s="315"/>
      <c r="G57" s="315"/>
      <c r="H57" s="315"/>
      <c r="I57" s="316"/>
      <c r="J57" s="74" t="s">
        <v>287</v>
      </c>
      <c r="K57" s="75" t="s">
        <v>287</v>
      </c>
      <c r="L57" s="75" t="s">
        <v>287</v>
      </c>
      <c r="M57" s="75" t="s">
        <v>287</v>
      </c>
      <c r="N57" s="75" t="s">
        <v>287</v>
      </c>
      <c r="O57" s="76" t="s">
        <v>287</v>
      </c>
      <c r="P57" s="74" t="s">
        <v>287</v>
      </c>
      <c r="Q57" s="75" t="s">
        <v>287</v>
      </c>
      <c r="R57" s="75" t="s">
        <v>287</v>
      </c>
      <c r="S57" s="75" t="s">
        <v>287</v>
      </c>
      <c r="T57" s="75" t="s">
        <v>287</v>
      </c>
      <c r="U57" s="76" t="s">
        <v>287</v>
      </c>
      <c r="V57" s="157" t="s">
        <v>287</v>
      </c>
      <c r="W57" s="158" t="s">
        <v>287</v>
      </c>
      <c r="X57" s="66" t="s">
        <v>287</v>
      </c>
      <c r="Y57" s="66" t="s">
        <v>287</v>
      </c>
      <c r="Z57" s="66" t="s">
        <v>287</v>
      </c>
      <c r="AA57" s="67" t="s">
        <v>287</v>
      </c>
      <c r="AB57" s="55" t="s">
        <v>287</v>
      </c>
      <c r="AC57" s="56" t="s">
        <v>287</v>
      </c>
      <c r="AD57" s="56" t="s">
        <v>287</v>
      </c>
      <c r="AE57" s="56" t="s">
        <v>287</v>
      </c>
      <c r="AF57" s="56" t="s">
        <v>287</v>
      </c>
      <c r="AG57" s="57" t="s">
        <v>287</v>
      </c>
      <c r="AH57" s="53" t="s">
        <v>287</v>
      </c>
      <c r="AI57" s="54" t="s">
        <v>287</v>
      </c>
      <c r="AJ57" s="54" t="s">
        <v>287</v>
      </c>
      <c r="AK57" s="54" t="s">
        <v>287</v>
      </c>
      <c r="AL57" s="54" t="s">
        <v>287</v>
      </c>
    </row>
    <row r="58" spans="2:38" ht="15" customHeight="1">
      <c r="J58" s="307" t="s">
        <v>299</v>
      </c>
      <c r="K58" s="308"/>
      <c r="L58" s="308"/>
      <c r="M58" s="308"/>
      <c r="N58" s="308"/>
      <c r="O58" s="309"/>
      <c r="P58" s="307" t="s">
        <v>300</v>
      </c>
      <c r="Q58" s="308"/>
      <c r="R58" s="308"/>
      <c r="S58" s="308"/>
      <c r="T58" s="308"/>
      <c r="U58" s="309"/>
      <c r="V58" s="307" t="s">
        <v>301</v>
      </c>
      <c r="W58" s="308"/>
      <c r="X58" s="308"/>
      <c r="Y58" s="308"/>
      <c r="Z58" s="308"/>
      <c r="AA58" s="309"/>
      <c r="AB58" s="307" t="s">
        <v>302</v>
      </c>
      <c r="AC58" s="335"/>
      <c r="AD58" s="308"/>
      <c r="AE58" s="308"/>
      <c r="AF58" s="308"/>
      <c r="AG58" s="308"/>
      <c r="AH58" s="307" t="s">
        <v>303</v>
      </c>
      <c r="AI58" s="308"/>
      <c r="AJ58" s="308"/>
      <c r="AK58" s="308"/>
      <c r="AL58" s="309"/>
    </row>
    <row r="59" spans="2:38" ht="15" customHeight="1">
      <c r="J59" s="313"/>
      <c r="K59" s="311"/>
      <c r="L59" s="311"/>
      <c r="M59" s="311"/>
      <c r="N59" s="311"/>
      <c r="O59" s="312"/>
      <c r="P59" s="313"/>
      <c r="Q59" s="311"/>
      <c r="R59" s="311"/>
      <c r="S59" s="311"/>
      <c r="T59" s="311"/>
      <c r="U59" s="312"/>
      <c r="V59" s="313"/>
      <c r="W59" s="311"/>
      <c r="X59" s="311"/>
      <c r="Y59" s="311"/>
      <c r="Z59" s="311"/>
      <c r="AA59" s="312"/>
      <c r="AB59" s="313"/>
      <c r="AC59" s="311"/>
      <c r="AD59" s="311"/>
      <c r="AE59" s="311"/>
      <c r="AF59" s="311"/>
      <c r="AG59" s="311"/>
      <c r="AH59" s="310"/>
      <c r="AI59" s="311"/>
      <c r="AJ59" s="311"/>
      <c r="AK59" s="311"/>
      <c r="AL59" s="312"/>
    </row>
    <row r="60" spans="2:38" ht="15" customHeight="1">
      <c r="J60" s="313"/>
      <c r="K60" s="311"/>
      <c r="L60" s="311"/>
      <c r="M60" s="311"/>
      <c r="N60" s="311"/>
      <c r="O60" s="312"/>
      <c r="P60" s="313"/>
      <c r="Q60" s="311"/>
      <c r="R60" s="311"/>
      <c r="S60" s="311"/>
      <c r="T60" s="311"/>
      <c r="U60" s="312"/>
      <c r="V60" s="313"/>
      <c r="W60" s="311"/>
      <c r="X60" s="311"/>
      <c r="Y60" s="311"/>
      <c r="Z60" s="311"/>
      <c r="AA60" s="312"/>
      <c r="AB60" s="313"/>
      <c r="AC60" s="311"/>
      <c r="AD60" s="311"/>
      <c r="AE60" s="311"/>
      <c r="AF60" s="311"/>
      <c r="AG60" s="311"/>
      <c r="AH60" s="310"/>
      <c r="AI60" s="311"/>
      <c r="AJ60" s="311"/>
      <c r="AK60" s="311"/>
      <c r="AL60" s="312"/>
    </row>
    <row r="61" spans="2:38" ht="15" customHeight="1">
      <c r="J61" s="313"/>
      <c r="K61" s="311"/>
      <c r="L61" s="311"/>
      <c r="M61" s="311"/>
      <c r="N61" s="311"/>
      <c r="O61" s="312"/>
      <c r="P61" s="313"/>
      <c r="Q61" s="311"/>
      <c r="R61" s="311"/>
      <c r="S61" s="311"/>
      <c r="T61" s="311"/>
      <c r="U61" s="312"/>
      <c r="V61" s="313"/>
      <c r="W61" s="311"/>
      <c r="X61" s="311"/>
      <c r="Y61" s="311"/>
      <c r="Z61" s="311"/>
      <c r="AA61" s="312"/>
      <c r="AB61" s="313"/>
      <c r="AC61" s="311"/>
      <c r="AD61" s="311"/>
      <c r="AE61" s="311"/>
      <c r="AF61" s="311"/>
      <c r="AG61" s="311"/>
      <c r="AH61" s="313"/>
      <c r="AI61" s="311"/>
      <c r="AJ61" s="311"/>
      <c r="AK61" s="311"/>
      <c r="AL61" s="312"/>
    </row>
    <row r="62" spans="2:38" ht="15" customHeight="1">
      <c r="J62" s="313"/>
      <c r="K62" s="311"/>
      <c r="L62" s="311"/>
      <c r="M62" s="311"/>
      <c r="N62" s="311"/>
      <c r="O62" s="312"/>
      <c r="P62" s="313"/>
      <c r="Q62" s="311"/>
      <c r="R62" s="311"/>
      <c r="S62" s="311"/>
      <c r="T62" s="311"/>
      <c r="U62" s="312"/>
      <c r="V62" s="313"/>
      <c r="W62" s="311"/>
      <c r="X62" s="311"/>
      <c r="Y62" s="311"/>
      <c r="Z62" s="311"/>
      <c r="AA62" s="312"/>
      <c r="AB62" s="313"/>
      <c r="AC62" s="311"/>
      <c r="AD62" s="311"/>
      <c r="AE62" s="311"/>
      <c r="AF62" s="311"/>
      <c r="AG62" s="311"/>
      <c r="AH62" s="313"/>
      <c r="AI62" s="311"/>
      <c r="AJ62" s="311"/>
      <c r="AK62" s="311"/>
      <c r="AL62" s="312"/>
    </row>
    <row r="63" spans="2:38" ht="28.5" customHeight="1" thickBot="1">
      <c r="J63" s="314"/>
      <c r="K63" s="315"/>
      <c r="L63" s="315"/>
      <c r="M63" s="315"/>
      <c r="N63" s="315"/>
      <c r="O63" s="316"/>
      <c r="P63" s="314"/>
      <c r="Q63" s="315"/>
      <c r="R63" s="315"/>
      <c r="S63" s="315"/>
      <c r="T63" s="315"/>
      <c r="U63" s="316"/>
      <c r="V63" s="314"/>
      <c r="W63" s="315"/>
      <c r="X63" s="315"/>
      <c r="Y63" s="315"/>
      <c r="Z63" s="315"/>
      <c r="AA63" s="316"/>
      <c r="AB63" s="314"/>
      <c r="AC63" s="315"/>
      <c r="AD63" s="315"/>
      <c r="AE63" s="315"/>
      <c r="AF63" s="315"/>
      <c r="AG63" s="315"/>
      <c r="AH63" s="314"/>
      <c r="AI63" s="315"/>
      <c r="AJ63" s="315"/>
      <c r="AK63" s="315"/>
      <c r="AL63" s="316"/>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8312B1BCAF5444ABFAD63667EC750E5" ma:contentTypeVersion="18" ma:contentTypeDescription="Crear nuevo documento." ma:contentTypeScope="" ma:versionID="11f0a27831eccb716c50e0f8e40eac26">
  <xsd:schema xmlns:xsd="http://www.w3.org/2001/XMLSchema" xmlns:xs="http://www.w3.org/2001/XMLSchema" xmlns:p="http://schemas.microsoft.com/office/2006/metadata/properties" xmlns:ns3="3fcac7e5-07c9-4edd-9ef4-9dade61eafcc" xmlns:ns4="c5430a29-bec0-4b05-87a8-a791837e9838" targetNamespace="http://schemas.microsoft.com/office/2006/metadata/properties" ma:root="true" ma:fieldsID="c78f9fa45c40ba8709256ab540d46725" ns3:_="" ns4:_="">
    <xsd:import namespace="3fcac7e5-07c9-4edd-9ef4-9dade61eafcc"/>
    <xsd:import namespace="c5430a29-bec0-4b05-87a8-a791837e9838"/>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cac7e5-07c9-4edd-9ef4-9dade61eafc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430a29-bec0-4b05-87a8-a791837e9838"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fcac7e5-07c9-4edd-9ef4-9dade61eafcc" xsi:nil="true"/>
  </documentManagement>
</p:properties>
</file>

<file path=customXml/itemProps1.xml><?xml version="1.0" encoding="utf-8"?>
<ds:datastoreItem xmlns:ds="http://schemas.openxmlformats.org/officeDocument/2006/customXml" ds:itemID="{390F820A-D237-4B9D-8F92-8CF983C4D5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cac7e5-07c9-4edd-9ef4-9dade61eafcc"/>
    <ds:schemaRef ds:uri="c5430a29-bec0-4b05-87a8-a791837e98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4FB21B-3BA0-4B89-8249-B997C211EAA6}">
  <ds:schemaRefs>
    <ds:schemaRef ds:uri="http://schemas.microsoft.com/sharepoint/v3/contenttype/forms"/>
  </ds:schemaRefs>
</ds:datastoreItem>
</file>

<file path=customXml/itemProps3.xml><?xml version="1.0" encoding="utf-8"?>
<ds:datastoreItem xmlns:ds="http://schemas.openxmlformats.org/officeDocument/2006/customXml" ds:itemID="{D35DCDF2-A8F2-41C7-851A-38E7F730D309}">
  <ds:schemaRefs>
    <ds:schemaRef ds:uri="http://www.w3.org/XML/1998/namespace"/>
    <ds:schemaRef ds:uri="http://purl.org/dc/terms/"/>
    <ds:schemaRef ds:uri="http://purl.org/dc/elements/1.1/"/>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c5430a29-bec0-4b05-87a8-a791837e9838"/>
    <ds:schemaRef ds:uri="3fcac7e5-07c9-4edd-9ef4-9dade61eaf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vt:i4>
      </vt:variant>
    </vt:vector>
  </HeadingPairs>
  <TitlesOfParts>
    <vt:vector size="20" baseType="lpstr">
      <vt:lpstr>Presentacion </vt:lpstr>
      <vt:lpstr>INFO_ANÁLISIS DE CONTEXTO</vt:lpstr>
      <vt:lpstr>INFO_ESTRATEGIAS</vt:lpstr>
      <vt:lpstr>Instructivo</vt:lpstr>
      <vt:lpstr>Clasificación Riesgo</vt:lpstr>
      <vt:lpstr>Tabla probabilidad</vt:lpstr>
      <vt:lpstr>Tabla Impacto</vt:lpstr>
      <vt:lpstr>Tabla Valoración de Controles</vt:lpstr>
      <vt:lpstr>Matriz de Calor</vt:lpstr>
      <vt:lpstr>Hoja1</vt:lpstr>
      <vt:lpstr>LISTA</vt:lpstr>
      <vt:lpstr>Mapa Final</vt:lpstr>
      <vt:lpstr>Seguimiento 1 Trimestre</vt:lpstr>
      <vt:lpstr>Seguimiento 2 Trimestre </vt:lpstr>
      <vt:lpstr>Seguimiento 3 Trimestre</vt:lpstr>
      <vt:lpstr>Seguimiento 4 Trimestre</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Juliana Andrea Gomez Sandoval</cp:lastModifiedBy>
  <cp:revision/>
  <dcterms:created xsi:type="dcterms:W3CDTF">2021-04-16T16:11:31Z</dcterms:created>
  <dcterms:modified xsi:type="dcterms:W3CDTF">2024-03-01T15:06:34Z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0x01010078312B1BCAF5444ABFAD63667EC750E5</vt:lpwstr>
  </property>
</Properties>
</file>